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95" windowWidth="13395" windowHeight="9675" activeTab="1"/>
  </bookViews>
  <sheets>
    <sheet name="Лист2" sheetId="2" r:id="rId1"/>
    <sheet name="разбивка  по этапам" sheetId="6" r:id="rId2"/>
    <sheet name="Лист3" sheetId="3" r:id="rId3"/>
  </sheets>
  <definedNames>
    <definedName name="_xlnm._FilterDatabase" localSheetId="1" hidden="1">'разбивка  по этапам'!$B$4:$B$39</definedName>
    <definedName name="_xlnm.Print_Titles" localSheetId="1">'разбивка  по этапам'!$6:$10</definedName>
  </definedNames>
  <calcPr calcId="144525"/>
</workbook>
</file>

<file path=xl/calcChain.xml><?xml version="1.0" encoding="utf-8"?>
<calcChain xmlns="http://schemas.openxmlformats.org/spreadsheetml/2006/main">
  <c r="M24" i="6" l="1"/>
  <c r="L24" i="6"/>
  <c r="J75" i="6" l="1"/>
  <c r="G75" i="6"/>
  <c r="E75" i="6"/>
  <c r="E117" i="6" s="1"/>
  <c r="D75" i="6"/>
  <c r="K76" i="6"/>
  <c r="L76" i="6" s="1"/>
  <c r="G117" i="6"/>
  <c r="F117" i="6"/>
  <c r="J28" i="6"/>
  <c r="I28" i="6"/>
  <c r="G28" i="6"/>
  <c r="F28" i="6"/>
  <c r="E28" i="6"/>
  <c r="J21" i="6"/>
  <c r="I21" i="6"/>
  <c r="G21" i="6"/>
  <c r="F21" i="6"/>
  <c r="E21" i="6"/>
  <c r="D28" i="6"/>
  <c r="D21" i="6"/>
  <c r="K35" i="6"/>
  <c r="M35" i="6" s="1"/>
  <c r="K24" i="6"/>
  <c r="H36" i="6"/>
  <c r="K36" i="6" s="1"/>
  <c r="H34" i="6"/>
  <c r="K34" i="6" s="1"/>
  <c r="H33" i="6"/>
  <c r="H32" i="6"/>
  <c r="K32" i="6" s="1"/>
  <c r="H31" i="6"/>
  <c r="K31" i="6" s="1"/>
  <c r="H30" i="6"/>
  <c r="K30" i="6" s="1"/>
  <c r="H29" i="6"/>
  <c r="K29" i="6" s="1"/>
  <c r="H27" i="6"/>
  <c r="H26" i="6"/>
  <c r="H25" i="6"/>
  <c r="H23" i="6"/>
  <c r="H22" i="6"/>
  <c r="K22" i="6" s="1"/>
  <c r="M76" i="6" l="1"/>
  <c r="H28" i="6"/>
  <c r="H21" i="6"/>
  <c r="L30" i="6"/>
  <c r="M32" i="6"/>
  <c r="L34" i="6"/>
  <c r="M36" i="6"/>
  <c r="K33" i="6"/>
  <c r="L33" i="6" s="1"/>
  <c r="K26" i="6"/>
  <c r="L26" i="6" s="1"/>
  <c r="K27" i="6"/>
  <c r="L27" i="6" s="1"/>
  <c r="K25" i="6"/>
  <c r="L25" i="6" s="1"/>
  <c r="K23" i="6"/>
  <c r="L22" i="6"/>
  <c r="L29" i="6"/>
  <c r="L31" i="6"/>
  <c r="M31" i="6"/>
  <c r="M29" i="6"/>
  <c r="M30" i="6"/>
  <c r="M34" i="6"/>
  <c r="L32" i="6"/>
  <c r="L35" i="6"/>
  <c r="L36" i="6"/>
  <c r="M22" i="6"/>
  <c r="H116" i="6"/>
  <c r="K116" i="6" s="1"/>
  <c r="H115" i="6"/>
  <c r="K115" i="6" s="1"/>
  <c r="H114" i="6"/>
  <c r="K114" i="6" s="1"/>
  <c r="H113" i="6"/>
  <c r="K113" i="6" s="1"/>
  <c r="H112" i="6"/>
  <c r="K112" i="6" s="1"/>
  <c r="H111" i="6"/>
  <c r="K111" i="6" s="1"/>
  <c r="H110" i="6"/>
  <c r="K110" i="6" s="1"/>
  <c r="H109" i="6"/>
  <c r="K109" i="6" s="1"/>
  <c r="H108" i="6"/>
  <c r="K108" i="6" s="1"/>
  <c r="H107" i="6"/>
  <c r="K107" i="6" s="1"/>
  <c r="H106" i="6"/>
  <c r="K106" i="6" s="1"/>
  <c r="H105" i="6"/>
  <c r="K105" i="6" s="1"/>
  <c r="H103" i="6"/>
  <c r="K103" i="6" s="1"/>
  <c r="H102" i="6"/>
  <c r="K102" i="6" s="1"/>
  <c r="H101" i="6"/>
  <c r="K101" i="6" s="1"/>
  <c r="H99" i="6"/>
  <c r="H97" i="6"/>
  <c r="K97" i="6" s="1"/>
  <c r="H95" i="6"/>
  <c r="K95" i="6" s="1"/>
  <c r="H94" i="6"/>
  <c r="K94" i="6" s="1"/>
  <c r="H92" i="6"/>
  <c r="K92" i="6" s="1"/>
  <c r="H91" i="6"/>
  <c r="K91" i="6" s="1"/>
  <c r="H89" i="6"/>
  <c r="K89" i="6" s="1"/>
  <c r="H88" i="6"/>
  <c r="K88" i="6" s="1"/>
  <c r="H86" i="6"/>
  <c r="K86" i="6" s="1"/>
  <c r="H84" i="6"/>
  <c r="K84" i="6" s="1"/>
  <c r="H83" i="6"/>
  <c r="K83" i="6" s="1"/>
  <c r="H81" i="6"/>
  <c r="K81" i="6" s="1"/>
  <c r="H79" i="6"/>
  <c r="K79" i="6" s="1"/>
  <c r="H77" i="6"/>
  <c r="H74" i="6"/>
  <c r="K74" i="6" s="1"/>
  <c r="H73" i="6"/>
  <c r="K73" i="6" s="1"/>
  <c r="H72" i="6"/>
  <c r="K72" i="6" s="1"/>
  <c r="H71" i="6"/>
  <c r="K71" i="6" s="1"/>
  <c r="H69" i="6"/>
  <c r="K69" i="6" s="1"/>
  <c r="H68" i="6"/>
  <c r="K68" i="6" s="1"/>
  <c r="H66" i="6"/>
  <c r="K66" i="6" s="1"/>
  <c r="H65" i="6"/>
  <c r="K65" i="6" s="1"/>
  <c r="H63" i="6"/>
  <c r="K63" i="6" s="1"/>
  <c r="H61" i="6"/>
  <c r="K61" i="6" s="1"/>
  <c r="H60" i="6"/>
  <c r="K60" i="6" s="1"/>
  <c r="H58" i="6"/>
  <c r="K58" i="6" s="1"/>
  <c r="H56" i="6"/>
  <c r="K56" i="6" s="1"/>
  <c r="H55" i="6"/>
  <c r="K55" i="6" s="1"/>
  <c r="H53" i="6"/>
  <c r="K53" i="6" s="1"/>
  <c r="H52" i="6"/>
  <c r="K52" i="6" s="1"/>
  <c r="H50" i="6"/>
  <c r="K50" i="6" s="1"/>
  <c r="H48" i="6"/>
  <c r="K48" i="6" s="1"/>
  <c r="H47" i="6"/>
  <c r="K47" i="6" s="1"/>
  <c r="H45" i="6"/>
  <c r="K45" i="6" s="1"/>
  <c r="H43" i="6"/>
  <c r="K43" i="6" s="1"/>
  <c r="H42" i="6"/>
  <c r="K42" i="6" s="1"/>
  <c r="H17" i="6"/>
  <c r="K17" i="6" s="1"/>
  <c r="H18" i="6"/>
  <c r="K18" i="6" s="1"/>
  <c r="H19" i="6"/>
  <c r="K19" i="6" s="1"/>
  <c r="H20" i="6"/>
  <c r="K20" i="6" s="1"/>
  <c r="H16" i="6"/>
  <c r="H40" i="6"/>
  <c r="K40" i="6" s="1"/>
  <c r="I104" i="6"/>
  <c r="I117" i="6" s="1"/>
  <c r="J104" i="6"/>
  <c r="J70" i="6"/>
  <c r="J64" i="6"/>
  <c r="J54" i="6"/>
  <c r="J51" i="6"/>
  <c r="J46" i="6"/>
  <c r="H14" i="6"/>
  <c r="K14" i="6" s="1"/>
  <c r="H13" i="6"/>
  <c r="O13" i="6"/>
  <c r="O14" i="6"/>
  <c r="D15" i="6"/>
  <c r="D37" i="6" s="1"/>
  <c r="E15" i="6"/>
  <c r="E37" i="6" s="1"/>
  <c r="F15" i="6"/>
  <c r="F37" i="6" s="1"/>
  <c r="G15" i="6"/>
  <c r="G37" i="6" s="1"/>
  <c r="I15" i="6"/>
  <c r="I37" i="6" s="1"/>
  <c r="J15" i="6"/>
  <c r="J37" i="6" s="1"/>
  <c r="O16" i="6"/>
  <c r="O17" i="6"/>
  <c r="O18" i="6"/>
  <c r="O19" i="6"/>
  <c r="O20" i="6"/>
  <c r="K77" i="6" l="1"/>
  <c r="H75" i="6"/>
  <c r="J117" i="6"/>
  <c r="K99" i="6"/>
  <c r="K98" i="6" s="1"/>
  <c r="K28" i="6"/>
  <c r="L28" i="6"/>
  <c r="M26" i="6"/>
  <c r="L23" i="6"/>
  <c r="L21" i="6" s="1"/>
  <c r="L37" i="6" s="1"/>
  <c r="K21" i="6"/>
  <c r="M27" i="6"/>
  <c r="M23" i="6"/>
  <c r="M33" i="6"/>
  <c r="M28" i="6" s="1"/>
  <c r="M25" i="6"/>
  <c r="H12" i="6"/>
  <c r="H104" i="6"/>
  <c r="H15" i="6"/>
  <c r="L19" i="6"/>
  <c r="M19" i="6"/>
  <c r="L17" i="6"/>
  <c r="M17" i="6"/>
  <c r="M43" i="6"/>
  <c r="L43" i="6"/>
  <c r="L47" i="6"/>
  <c r="K46" i="6"/>
  <c r="M47" i="6"/>
  <c r="M50" i="6"/>
  <c r="M49" i="6" s="1"/>
  <c r="L50" i="6"/>
  <c r="L49" i="6" s="1"/>
  <c r="K49" i="6"/>
  <c r="L53" i="6"/>
  <c r="M53" i="6"/>
  <c r="M56" i="6"/>
  <c r="L56" i="6"/>
  <c r="L60" i="6"/>
  <c r="M60" i="6"/>
  <c r="K59" i="6"/>
  <c r="M63" i="6"/>
  <c r="M62" i="6" s="1"/>
  <c r="L63" i="6"/>
  <c r="L62" i="6" s="1"/>
  <c r="K62" i="6"/>
  <c r="L66" i="6"/>
  <c r="M66" i="6"/>
  <c r="L69" i="6"/>
  <c r="M69" i="6"/>
  <c r="L72" i="6"/>
  <c r="M72" i="6"/>
  <c r="L74" i="6"/>
  <c r="M74" i="6"/>
  <c r="L79" i="6"/>
  <c r="L78" i="6" s="1"/>
  <c r="M79" i="6"/>
  <c r="M78" i="6" s="1"/>
  <c r="K78" i="6"/>
  <c r="L83" i="6"/>
  <c r="M83" i="6"/>
  <c r="K82" i="6"/>
  <c r="L86" i="6"/>
  <c r="L85" i="6" s="1"/>
  <c r="M86" i="6"/>
  <c r="M85" i="6" s="1"/>
  <c r="K85" i="6"/>
  <c r="L89" i="6"/>
  <c r="M89" i="6"/>
  <c r="L92" i="6"/>
  <c r="M92" i="6"/>
  <c r="L95" i="6"/>
  <c r="M95" i="6"/>
  <c r="L99" i="6"/>
  <c r="L98" i="6" s="1"/>
  <c r="L102" i="6"/>
  <c r="M102" i="6"/>
  <c r="L110" i="6"/>
  <c r="M110" i="6"/>
  <c r="L14" i="6"/>
  <c r="M14" i="6"/>
  <c r="L40" i="6"/>
  <c r="L39" i="6" s="1"/>
  <c r="M40" i="6"/>
  <c r="M39" i="6" s="1"/>
  <c r="K39" i="6"/>
  <c r="M20" i="6"/>
  <c r="L20" i="6"/>
  <c r="M18" i="6"/>
  <c r="L18" i="6"/>
  <c r="M42" i="6"/>
  <c r="K41" i="6"/>
  <c r="L42" i="6"/>
  <c r="M45" i="6"/>
  <c r="M44" i="6" s="1"/>
  <c r="L45" i="6"/>
  <c r="L44" i="6" s="1"/>
  <c r="K44" i="6"/>
  <c r="M48" i="6"/>
  <c r="L48" i="6"/>
  <c r="M52" i="6"/>
  <c r="K51" i="6"/>
  <c r="L52" i="6"/>
  <c r="M55" i="6"/>
  <c r="L55" i="6"/>
  <c r="K54" i="6"/>
  <c r="M58" i="6"/>
  <c r="M57" i="6" s="1"/>
  <c r="K57" i="6"/>
  <c r="L58" i="6"/>
  <c r="L57" i="6" s="1"/>
  <c r="M61" i="6"/>
  <c r="L61" i="6"/>
  <c r="M65" i="6"/>
  <c r="L65" i="6"/>
  <c r="K64" i="6"/>
  <c r="M68" i="6"/>
  <c r="K67" i="6"/>
  <c r="L68" i="6"/>
  <c r="M71" i="6"/>
  <c r="L71" i="6"/>
  <c r="K70" i="6"/>
  <c r="M73" i="6"/>
  <c r="L73" i="6"/>
  <c r="M81" i="6"/>
  <c r="M80" i="6" s="1"/>
  <c r="L81" i="6"/>
  <c r="L80" i="6" s="1"/>
  <c r="K80" i="6"/>
  <c r="M84" i="6"/>
  <c r="L84" i="6"/>
  <c r="M88" i="6"/>
  <c r="K87" i="6"/>
  <c r="L88" i="6"/>
  <c r="M91" i="6"/>
  <c r="L91" i="6"/>
  <c r="K90" i="6"/>
  <c r="M94" i="6"/>
  <c r="K93" i="6"/>
  <c r="L94" i="6"/>
  <c r="M97" i="6"/>
  <c r="M96" i="6" s="1"/>
  <c r="L97" i="6"/>
  <c r="L96" i="6" s="1"/>
  <c r="K96" i="6"/>
  <c r="M101" i="6"/>
  <c r="L101" i="6"/>
  <c r="K100" i="6"/>
  <c r="M103" i="6"/>
  <c r="L103" i="6"/>
  <c r="M107" i="6"/>
  <c r="L107" i="6"/>
  <c r="M109" i="6"/>
  <c r="L109" i="6"/>
  <c r="M113" i="6"/>
  <c r="L113" i="6"/>
  <c r="M115" i="6"/>
  <c r="L115" i="6"/>
  <c r="L106" i="6"/>
  <c r="M106" i="6"/>
  <c r="M108" i="6"/>
  <c r="L108" i="6"/>
  <c r="L112" i="6"/>
  <c r="M112" i="6"/>
  <c r="L114" i="6"/>
  <c r="M114" i="6"/>
  <c r="L116" i="6"/>
  <c r="M116" i="6"/>
  <c r="H41" i="6"/>
  <c r="H100" i="6"/>
  <c r="K13" i="6"/>
  <c r="K16" i="6"/>
  <c r="M111" i="6"/>
  <c r="L111" i="6"/>
  <c r="H70" i="6"/>
  <c r="H87" i="6"/>
  <c r="O15" i="6"/>
  <c r="D104" i="6"/>
  <c r="D117" i="6" s="1"/>
  <c r="M77" i="6" l="1"/>
  <c r="M75" i="6" s="1"/>
  <c r="K75" i="6"/>
  <c r="L77" i="6"/>
  <c r="L75" i="6" s="1"/>
  <c r="H117" i="6"/>
  <c r="M99" i="6"/>
  <c r="M98" i="6" s="1"/>
  <c r="H37" i="6"/>
  <c r="M21" i="6"/>
  <c r="M37" i="6" s="1"/>
  <c r="M93" i="6"/>
  <c r="M87" i="6"/>
  <c r="M54" i="6"/>
  <c r="M67" i="6"/>
  <c r="L54" i="6"/>
  <c r="M51" i="6"/>
  <c r="L41" i="6"/>
  <c r="M100" i="6"/>
  <c r="L93" i="6"/>
  <c r="L90" i="6"/>
  <c r="L87" i="6"/>
  <c r="M70" i="6"/>
  <c r="M64" i="6"/>
  <c r="L59" i="6"/>
  <c r="M46" i="6"/>
  <c r="M105" i="6"/>
  <c r="M104" i="6" s="1"/>
  <c r="L105" i="6"/>
  <c r="L104" i="6" s="1"/>
  <c r="K104" i="6"/>
  <c r="K117" i="6" s="1"/>
  <c r="L13" i="6"/>
  <c r="L12" i="6" s="1"/>
  <c r="M13" i="6"/>
  <c r="M12" i="6" s="1"/>
  <c r="K12" i="6"/>
  <c r="M82" i="6"/>
  <c r="L46" i="6"/>
  <c r="L16" i="6"/>
  <c r="L15" i="6" s="1"/>
  <c r="M16" i="6"/>
  <c r="M15" i="6" s="1"/>
  <c r="K15" i="6"/>
  <c r="L100" i="6"/>
  <c r="M90" i="6"/>
  <c r="L70" i="6"/>
  <c r="L67" i="6"/>
  <c r="L64" i="6"/>
  <c r="L51" i="6"/>
  <c r="M41" i="6"/>
  <c r="L82" i="6"/>
  <c r="M59" i="6"/>
  <c r="D118" i="6"/>
  <c r="E118" i="6"/>
  <c r="F118" i="6"/>
  <c r="G118" i="6"/>
  <c r="I118" i="6"/>
  <c r="M117" i="6" l="1"/>
  <c r="L117" i="6"/>
  <c r="K37" i="6"/>
  <c r="K118" i="6" s="1"/>
  <c r="H118" i="6"/>
  <c r="M118" i="6" l="1"/>
  <c r="L118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3" i="6"/>
  <c r="O102" i="6"/>
  <c r="O101" i="6"/>
  <c r="O99" i="6"/>
  <c r="O97" i="6"/>
  <c r="O95" i="6"/>
  <c r="O94" i="6"/>
  <c r="O92" i="6"/>
  <c r="O91" i="6"/>
  <c r="O89" i="6"/>
  <c r="O88" i="6"/>
  <c r="O86" i="6"/>
  <c r="O84" i="6"/>
  <c r="O83" i="6"/>
  <c r="O81" i="6"/>
  <c r="O79" i="6"/>
  <c r="O77" i="6"/>
  <c r="O74" i="6"/>
  <c r="O73" i="6"/>
  <c r="O72" i="6"/>
  <c r="O71" i="6"/>
  <c r="O69" i="6"/>
  <c r="O68" i="6"/>
  <c r="O66" i="6"/>
  <c r="O65" i="6"/>
  <c r="O63" i="6"/>
  <c r="O61" i="6"/>
  <c r="O60" i="6"/>
  <c r="O58" i="6"/>
  <c r="O56" i="6"/>
  <c r="O55" i="6"/>
  <c r="O53" i="6"/>
  <c r="O52" i="6"/>
  <c r="O50" i="6"/>
  <c r="O48" i="6"/>
  <c r="O47" i="6"/>
  <c r="O45" i="6"/>
  <c r="O43" i="6"/>
  <c r="O42" i="6"/>
  <c r="O40" i="6"/>
  <c r="J118" i="6" l="1"/>
  <c r="O117" i="6"/>
  <c r="O118" i="6" l="1"/>
</calcChain>
</file>

<file path=xl/sharedStrings.xml><?xml version="1.0" encoding="utf-8"?>
<sst xmlns="http://schemas.openxmlformats.org/spreadsheetml/2006/main" count="141" uniqueCount="127">
  <si>
    <t>№ п/п</t>
  </si>
  <si>
    <t>Количество расселяемых жилых
помещений</t>
  </si>
  <si>
    <t>Расселяемая площадь жилых
помещений</t>
  </si>
  <si>
    <t>в том числе</t>
  </si>
  <si>
    <t>частная
собственность</t>
  </si>
  <si>
    <t>муниципальная
собственность</t>
  </si>
  <si>
    <t>чел.</t>
  </si>
  <si>
    <t>кв.м</t>
  </si>
  <si>
    <t>ед.</t>
  </si>
  <si>
    <t>Число жителей планируемых
 к переселению</t>
  </si>
  <si>
    <t>Всего</t>
  </si>
  <si>
    <t>Адрес аварийного дома
МКД</t>
  </si>
  <si>
    <t>п. Межурки, ул. Лесная, д.1</t>
  </si>
  <si>
    <t>п. Межурки, ул. Лесная, д.5</t>
  </si>
  <si>
    <t>п. Межурки, ул. Лесная, д.7</t>
  </si>
  <si>
    <t>п. Межурки, ул. Лесная, д.16</t>
  </si>
  <si>
    <t>п. Межурки, ул. Набережная, д.3</t>
  </si>
  <si>
    <t>п. Межурки, ул. Набережная, д.7</t>
  </si>
  <si>
    <t>п. Межурки, ул. Набережная, д.8</t>
  </si>
  <si>
    <t>п. Межурки, ул. Новая, д.1</t>
  </si>
  <si>
    <t>п. Межурки, ул. Новая, д.8</t>
  </si>
  <si>
    <t>п. Межурки, ул. Новая, д.9</t>
  </si>
  <si>
    <t>п. Межурки, ул. Новая, д.10</t>
  </si>
  <si>
    <t>п. Межурки, ул. Рабочая, д.6</t>
  </si>
  <si>
    <t>п. Межурки, ул. Рабочая, д.7</t>
  </si>
  <si>
    <t>п. Межурки, ул. Школьная, д.2</t>
  </si>
  <si>
    <t>п. Межурки, ул. Школьная, д.3</t>
  </si>
  <si>
    <t>п. Межурки, ул. Школьная, д.5</t>
  </si>
  <si>
    <t>ст. Семигородняя, ул. Школьная, д.5</t>
  </si>
  <si>
    <t>ст. Семигородняя, ул. Комсомольская, д.23</t>
  </si>
  <si>
    <t>ст. Семигородняя, ул. Двиницкая, д.24</t>
  </si>
  <si>
    <t>ст. Семигородняя, ул.Стахановская, д.10</t>
  </si>
  <si>
    <t>ст. Семигородняя, ул.Стахановская,д.4</t>
  </si>
  <si>
    <t>ст. Семигородняя, ул.Архангельская,д.9</t>
  </si>
  <si>
    <t>ст. Семигородняя, ул.Двиницкая, д.41</t>
  </si>
  <si>
    <t>ст. Семигородняя, п.Волонга, д.67</t>
  </si>
  <si>
    <t>г. Харовск, ул.Энергетиков, д.23а</t>
  </si>
  <si>
    <t>г. Харовск, ул.Дом отдыха, д.7</t>
  </si>
  <si>
    <t>г. Харовск, ул. Октябрьская, д. 1</t>
  </si>
  <si>
    <t>г. Харовск, ул. Ворошилова, д. 31</t>
  </si>
  <si>
    <t>г. Харовск, ул. Сосновая, д. 7</t>
  </si>
  <si>
    <t>кв. № 2 (мун.) - 2 комнаты (39,9)</t>
  </si>
  <si>
    <t>кв. № 1 (мун.) - 3 комнаты (44,9)</t>
  </si>
  <si>
    <t>кв. № 2 (мун.) - 3 комнаты (44,9)</t>
  </si>
  <si>
    <t>кв. № 1 (мун.) - 3 комнаты (43,1)</t>
  </si>
  <si>
    <t>кв. № 1 (мун.) - 2 комнаты (40,6)</t>
  </si>
  <si>
    <t>кв. № 2 (мун.) - 1 комната (19,9)</t>
  </si>
  <si>
    <t>кв. № 1 (мун.) - 2 комнаты (40,5)</t>
  </si>
  <si>
    <t>кв. № 1 (мун.) - 2 комнаты (54,6)</t>
  </si>
  <si>
    <t>кв. № 3 (мун.) - 1 комната (26,8)</t>
  </si>
  <si>
    <t>кв. № 1 (мун.) - 3 комнаты (43,9)</t>
  </si>
  <si>
    <t>кв. № 2 (мун.) - 3 комнаты (43,9)</t>
  </si>
  <si>
    <t>кв. № 1 (мун.) - 2 комнаты (39,2)</t>
  </si>
  <si>
    <t>кв. № 2 (мун.) - 2 комнаты (39,2)</t>
  </si>
  <si>
    <t>кв. № 1 (мун.) - 2 комнаты (43)</t>
  </si>
  <si>
    <t>кв. № 2 (мун.) - 3 комнаты (43)</t>
  </si>
  <si>
    <t>кв. № 1 (мун.) - 2 комнаты (46,9)</t>
  </si>
  <si>
    <t>кв. № 1 (мун.) - 3 комнаты (45,2)</t>
  </si>
  <si>
    <t>кв. № 2 (мун.) - 3 комнаты (45,2)</t>
  </si>
  <si>
    <t>кв. № 1 (мун.) - 3 комнаты (44,3)</t>
  </si>
  <si>
    <t>кв. № 2 (мун.) - 3 комнаты (44,3)</t>
  </si>
  <si>
    <t>кв. № 2 (мун.) - 2 комнаты (41,8)</t>
  </si>
  <si>
    <t>кв. № 1 (мун.) - 2 комнаты (39,1)</t>
  </si>
  <si>
    <t>кв. № 2 (мун.) - 2 комнаты (39,1)</t>
  </si>
  <si>
    <t>кв. № 3 (мун.) - 2 комнаты (39,1)</t>
  </si>
  <si>
    <t>кв. № 4 (мун.) - 2 комнаты (37,5)</t>
  </si>
  <si>
    <t>кв. № 2 (мун.) - 3 комнаты (56,8)</t>
  </si>
  <si>
    <t>кв. № 5 (мун.) - 1 комната (35)</t>
  </si>
  <si>
    <t>кв. № 1 (мун.) - 3 комнаты (48,2)</t>
  </si>
  <si>
    <t>кв. № 2 (мун.) - 3 комнаты (47,8)</t>
  </si>
  <si>
    <t>кв. № 2 (мун.) - 2 комнаты (30,8)</t>
  </si>
  <si>
    <t>кв. № 4 (мун.) - 2 комнаты (30,6)</t>
  </si>
  <si>
    <t>кв. № 2 (мун.) - 1 комната (30,9)</t>
  </si>
  <si>
    <t>кв. № 1 (мун.) - 2 комнаты (41,7)</t>
  </si>
  <si>
    <t>кв. № 1 (мун.) - 2 комнаты (37,5)</t>
  </si>
  <si>
    <t>кв. № 2 (мун.) - 2 комнаты (37)</t>
  </si>
  <si>
    <t>кв. № 1 (мун.) - 3 комнаты (50,1)</t>
  </si>
  <si>
    <t>кв. № 3 (мун.) - 1 комната (20,1)</t>
  </si>
  <si>
    <t>кв. № 4 (мун.) - 1 комната (19,9)</t>
  </si>
  <si>
    <t>кв. № 1 (мун.) - 2 комнаты (35,1)</t>
  </si>
  <si>
    <t>кв. № 1 (частная) - 1 комната (21,2)</t>
  </si>
  <si>
    <t>кв. № 2 (частная) - 1 комната (21,1)</t>
  </si>
  <si>
    <t>кв. № 3 (частная) - 2 комнаты (43,3)</t>
  </si>
  <si>
    <t>кв. № 5 (частная) - 1 комната (22,1)</t>
  </si>
  <si>
    <t>кв. № 6 (мун.) - 2 комнаты (43,9)</t>
  </si>
  <si>
    <t>кв. № 1 (частная) - 2 комнаты (38)</t>
  </si>
  <si>
    <t>кв. № 2 (мун.) - 3 комнаты (50,9)</t>
  </si>
  <si>
    <t>кв. № 3 (частная) - 2 комнаты (40,8)</t>
  </si>
  <si>
    <t>кв. № 4 (мун.) - 2 комнаты (39,5)</t>
  </si>
  <si>
    <t>кв. № 5 (частная) - 2 комнаты (37,9)</t>
  </si>
  <si>
    <t>кв. № 6 (мун.) - 2 комнаты (41,3)</t>
  </si>
  <si>
    <t>кв. № 7 (мун.) - 2 комнаты (40,5)</t>
  </si>
  <si>
    <t>кв. № 1 (частная) - 2 комнаты (34,2)</t>
  </si>
  <si>
    <t>кв. № 2 (мун.) - 1 комната (18,9)</t>
  </si>
  <si>
    <t>кв. № 1 (мун.) - 2 комнаты (30,3)</t>
  </si>
  <si>
    <t>кв. № 2 (частная) - 2 комнаты (33)</t>
  </si>
  <si>
    <t>кв. № 5 (частная) - 2 комнаты (28,5)</t>
  </si>
  <si>
    <t>кв. № 6 (частная) - 2 комнаты (35)</t>
  </si>
  <si>
    <t>кв. № 7 (мун.) - 5 комнат (63,7)</t>
  </si>
  <si>
    <t>кв. № 1 (частная) - 3 комнаты (69,4)</t>
  </si>
  <si>
    <t>кв. № 2 (частная) - 3 комнаты (64,7)</t>
  </si>
  <si>
    <t>кв. № 3 (частная) - 2 комнаты (46,6)</t>
  </si>
  <si>
    <t>кв. № 4 (мун.) - 3 комнаты (69,4)</t>
  </si>
  <si>
    <t>кв. № 5 (частная) - 3 комнаты (64,3)</t>
  </si>
  <si>
    <t>кв. № 6 (частная) - 2 комнаты (47,1)</t>
  </si>
  <si>
    <t>кв. № 7 (частная) - 2 комнаты (47,7)</t>
  </si>
  <si>
    <t>кв. № 8 (частная) - 3 комнаты (65)</t>
  </si>
  <si>
    <t>кв. № 9 (мун.) - 3 комнаты (68,3)</t>
  </si>
  <si>
    <t>кв. № 10 (частная) - 2 комнаты (47,9)</t>
  </si>
  <si>
    <t>кв. № 11 (частная) - 3 комнаты (65)</t>
  </si>
  <si>
    <t>кв. № 12 (частная) - 3 комнаты (68,6)</t>
  </si>
  <si>
    <t>кв. № 3 (частная) - 2 комнаты (37,8)</t>
  </si>
  <si>
    <t>кв. № 8 (частная) - 2 комнаты (39,5)</t>
  </si>
  <si>
    <t>ИТОГО по программе:</t>
  </si>
  <si>
    <t>2 этап до 31.12.2021 г.</t>
  </si>
  <si>
    <t>Итого по 2 этапу:</t>
  </si>
  <si>
    <t>Источники финансирования программы</t>
  </si>
  <si>
    <t>за счет средств Фонда</t>
  </si>
  <si>
    <t>за счет средств бюджета Российской Федерации</t>
  </si>
  <si>
    <t>за счет средств местного бюджета</t>
  </si>
  <si>
    <t xml:space="preserve">План мероприятий по переселению граждан из аварийного жилищного фонда с объемом средств на реализацию Программы 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</si>
  <si>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</si>
  <si>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Приложение 3</t>
  </si>
  <si>
    <t>кв. № 3 (мун.) - 2 комнаты (30,8)</t>
  </si>
  <si>
    <t>кв. № 1 (мун.) - 3 комнаты (56,8)</t>
  </si>
  <si>
    <t xml:space="preserve"> 5 этап до 31.12.2024 г.</t>
  </si>
  <si>
    <t>Итого по 5  этапу: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</si>
</sst>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2C2C2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" fillId="3" borderId="0" xfId="0" applyFont="1" applyFill="1" applyAlignment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43" fontId="6" fillId="3" borderId="2" xfId="1" applyFont="1" applyFill="1" applyBorder="1"/>
    <xf numFmtId="43" fontId="6" fillId="2" borderId="2" xfId="1" applyFont="1" applyFill="1" applyBorder="1"/>
    <xf numFmtId="0" fontId="6" fillId="3" borderId="2" xfId="0" applyFont="1" applyFill="1" applyBorder="1" applyAlignment="1">
      <alignment horizontal="center"/>
    </xf>
    <xf numFmtId="0" fontId="11" fillId="0" borderId="2" xfId="0" applyFont="1" applyFill="1" applyBorder="1"/>
    <xf numFmtId="43" fontId="9" fillId="0" borderId="2" xfId="0" applyNumberFormat="1" applyFont="1" applyFill="1" applyBorder="1" applyAlignment="1">
      <alignment horizontal="center"/>
    </xf>
    <xf numFmtId="0" fontId="13" fillId="2" borderId="0" xfId="0" applyFont="1" applyFill="1"/>
    <xf numFmtId="43" fontId="13" fillId="2" borderId="0" xfId="0" applyNumberFormat="1" applyFont="1" applyFill="1"/>
    <xf numFmtId="9" fontId="13" fillId="2" borderId="0" xfId="0" applyNumberFormat="1" applyFont="1" applyFill="1"/>
    <xf numFmtId="0" fontId="4" fillId="0" borderId="4" xfId="0" applyNumberFormat="1" applyFont="1" applyFill="1" applyBorder="1" applyAlignment="1" applyProtection="1">
      <alignment horizontal="center" vertical="center" textRotation="90" wrapText="1"/>
    </xf>
    <xf numFmtId="0" fontId="12" fillId="0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/>
    <xf numFmtId="0" fontId="10" fillId="0" borderId="1" xfId="0" applyFont="1" applyFill="1" applyBorder="1" applyAlignment="1">
      <alignment horizontal="center"/>
    </xf>
    <xf numFmtId="43" fontId="6" fillId="2" borderId="1" xfId="1" applyFont="1" applyFill="1" applyBorder="1" applyAlignment="1">
      <alignment horizontal="center"/>
    </xf>
    <xf numFmtId="43" fontId="6" fillId="3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center"/>
    </xf>
    <xf numFmtId="43" fontId="6" fillId="3" borderId="1" xfId="1" applyFont="1" applyFill="1" applyBorder="1" applyAlignment="1">
      <alignment horizontal="center"/>
    </xf>
    <xf numFmtId="43" fontId="1" fillId="0" borderId="0" xfId="0" applyNumberFormat="1" applyFont="1" applyFill="1"/>
    <xf numFmtId="43" fontId="6" fillId="2" borderId="1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43" fontId="10" fillId="0" borderId="1" xfId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43" fontId="10" fillId="2" borderId="1" xfId="1" applyFont="1" applyFill="1" applyBorder="1" applyAlignment="1">
      <alignment horizontal="center" wrapText="1"/>
    </xf>
    <xf numFmtId="0" fontId="2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7" fillId="0" borderId="0" xfId="0" applyFont="1" applyAlignment="1"/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textRotation="2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4" xfId="0" applyNumberFormat="1" applyFont="1" applyFill="1" applyBorder="1" applyAlignment="1" applyProtection="1">
      <alignment horizont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/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3" fontId="1" fillId="0" borderId="0" xfId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58"/>
  <sheetViews>
    <sheetView tabSelected="1" topLeftCell="A107" zoomScale="75" zoomScaleNormal="75" zoomScaleSheetLayoutView="100" workbookViewId="0">
      <selection sqref="A1:O118"/>
    </sheetView>
  </sheetViews>
  <sheetFormatPr defaultColWidth="9.140625" defaultRowHeight="12.75" x14ac:dyDescent="0.2"/>
  <cols>
    <col min="1" max="1" width="9.140625" style="7"/>
    <col min="2" max="2" width="4.140625" style="2" customWidth="1"/>
    <col min="3" max="3" width="42.7109375" style="2" customWidth="1"/>
    <col min="4" max="4" width="14" style="1" customWidth="1"/>
    <col min="5" max="7" width="9.7109375" style="1" customWidth="1"/>
    <col min="8" max="8" width="12.42578125" style="1" bestFit="1" customWidth="1"/>
    <col min="9" max="9" width="11.28515625" style="1" bestFit="1" customWidth="1"/>
    <col min="10" max="10" width="12.42578125" style="1" bestFit="1" customWidth="1"/>
    <col min="11" max="11" width="20.5703125" style="1" customWidth="1"/>
    <col min="12" max="12" width="23.28515625" style="1" customWidth="1"/>
    <col min="13" max="13" width="20.140625" style="1" customWidth="1"/>
    <col min="14" max="14" width="18.7109375" style="5" customWidth="1"/>
    <col min="15" max="15" width="19.28515625" style="3" hidden="1" customWidth="1"/>
    <col min="16" max="16" width="9.140625" style="3"/>
    <col min="17" max="17" width="16.28515625" style="3" bestFit="1" customWidth="1"/>
    <col min="18" max="19" width="9.140625" style="3"/>
    <col min="20" max="20" width="14.28515625" style="3" bestFit="1" customWidth="1"/>
    <col min="21" max="16384" width="9.140625" style="3"/>
  </cols>
  <sheetData>
    <row r="1" spans="1:15" ht="15.75" x14ac:dyDescent="0.25">
      <c r="L1" s="86" t="s">
        <v>122</v>
      </c>
      <c r="M1" s="86"/>
      <c r="N1" s="86"/>
    </row>
    <row r="2" spans="1:15" ht="52.5" customHeight="1" x14ac:dyDescent="0.2">
      <c r="L2" s="85" t="s">
        <v>121</v>
      </c>
      <c r="M2" s="85"/>
      <c r="N2" s="85"/>
    </row>
    <row r="4" spans="1:15" s="4" customFormat="1" ht="28.5" customHeight="1" x14ac:dyDescent="0.2">
      <c r="A4" s="65"/>
      <c r="B4" s="87" t="s">
        <v>120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5" s="4" customFormat="1" ht="18.75" x14ac:dyDescent="0.2">
      <c r="A5" s="65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5" s="4" customFormat="1" ht="132" customHeight="1" x14ac:dyDescent="0.25">
      <c r="A6" s="65"/>
      <c r="B6" s="78" t="s">
        <v>0</v>
      </c>
      <c r="C6" s="78" t="s">
        <v>11</v>
      </c>
      <c r="D6" s="80" t="s">
        <v>9</v>
      </c>
      <c r="E6" s="81" t="s">
        <v>1</v>
      </c>
      <c r="F6" s="82"/>
      <c r="G6" s="82"/>
      <c r="H6" s="81" t="s">
        <v>2</v>
      </c>
      <c r="I6" s="82"/>
      <c r="J6" s="82"/>
      <c r="K6" s="81" t="s">
        <v>116</v>
      </c>
      <c r="L6" s="83"/>
      <c r="M6" s="83"/>
      <c r="N6" s="83"/>
    </row>
    <row r="7" spans="1:15" s="4" customFormat="1" ht="12.75" customHeight="1" x14ac:dyDescent="0.2">
      <c r="A7" s="65"/>
      <c r="B7" s="79"/>
      <c r="C7" s="79"/>
      <c r="D7" s="71"/>
      <c r="E7" s="70" t="s">
        <v>10</v>
      </c>
      <c r="F7" s="72" t="s">
        <v>3</v>
      </c>
      <c r="G7" s="73"/>
      <c r="H7" s="70" t="s">
        <v>10</v>
      </c>
      <c r="I7" s="72" t="s">
        <v>3</v>
      </c>
      <c r="J7" s="73"/>
      <c r="K7" s="84" t="s">
        <v>10</v>
      </c>
      <c r="L7" s="77" t="s">
        <v>3</v>
      </c>
      <c r="M7" s="77"/>
      <c r="N7" s="77"/>
      <c r="O7" s="22"/>
    </row>
    <row r="8" spans="1:15" s="4" customFormat="1" ht="104.25" customHeight="1" x14ac:dyDescent="0.2">
      <c r="A8" s="65"/>
      <c r="B8" s="79"/>
      <c r="C8" s="79"/>
      <c r="D8" s="71"/>
      <c r="E8" s="71"/>
      <c r="F8" s="34" t="s">
        <v>4</v>
      </c>
      <c r="G8" s="34" t="s">
        <v>5</v>
      </c>
      <c r="H8" s="71"/>
      <c r="I8" s="34" t="s">
        <v>4</v>
      </c>
      <c r="J8" s="34" t="s">
        <v>5</v>
      </c>
      <c r="K8" s="71"/>
      <c r="L8" s="47" t="s">
        <v>117</v>
      </c>
      <c r="M8" s="47" t="s">
        <v>118</v>
      </c>
      <c r="N8" s="47" t="s">
        <v>119</v>
      </c>
      <c r="O8" s="38"/>
    </row>
    <row r="9" spans="1:15" s="4" customFormat="1" ht="23.25" customHeight="1" x14ac:dyDescent="0.2">
      <c r="A9" s="65"/>
      <c r="B9" s="79"/>
      <c r="C9" s="79"/>
      <c r="D9" s="33" t="s">
        <v>6</v>
      </c>
      <c r="E9" s="33" t="s">
        <v>8</v>
      </c>
      <c r="F9" s="33" t="s">
        <v>8</v>
      </c>
      <c r="G9" s="33" t="s">
        <v>8</v>
      </c>
      <c r="H9" s="33" t="s">
        <v>7</v>
      </c>
      <c r="I9" s="33" t="s">
        <v>7</v>
      </c>
      <c r="J9" s="33" t="s">
        <v>7</v>
      </c>
      <c r="K9" s="33" t="s">
        <v>7</v>
      </c>
      <c r="L9" s="33" t="s">
        <v>7</v>
      </c>
      <c r="M9" s="33" t="s">
        <v>7</v>
      </c>
      <c r="N9" s="33" t="s">
        <v>7</v>
      </c>
      <c r="O9" s="38"/>
    </row>
    <row r="10" spans="1:15" s="4" customFormat="1" ht="14.25" x14ac:dyDescent="0.2">
      <c r="A10" s="65"/>
      <c r="B10" s="8">
        <v>1</v>
      </c>
      <c r="C10" s="8">
        <v>2</v>
      </c>
      <c r="D10" s="9">
        <v>5</v>
      </c>
      <c r="E10" s="9">
        <v>7</v>
      </c>
      <c r="F10" s="9">
        <v>8</v>
      </c>
      <c r="G10" s="9">
        <v>9</v>
      </c>
      <c r="H10" s="9">
        <v>10</v>
      </c>
      <c r="I10" s="9">
        <v>11</v>
      </c>
      <c r="J10" s="10">
        <v>12</v>
      </c>
      <c r="K10" s="10">
        <v>16</v>
      </c>
      <c r="L10" s="10">
        <v>17</v>
      </c>
      <c r="M10" s="10">
        <v>18</v>
      </c>
      <c r="N10" s="10">
        <v>19</v>
      </c>
      <c r="O10" s="38"/>
    </row>
    <row r="11" spans="1:15" s="4" customFormat="1" ht="14.25" x14ac:dyDescent="0.2">
      <c r="A11" s="65"/>
      <c r="B11" s="76" t="s">
        <v>114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s="4" customFormat="1" ht="15" x14ac:dyDescent="0.25">
      <c r="A12" s="65"/>
      <c r="B12" s="23">
        <v>1</v>
      </c>
      <c r="C12" s="24" t="s">
        <v>20</v>
      </c>
      <c r="D12" s="28">
        <v>5</v>
      </c>
      <c r="E12" s="25">
        <v>2</v>
      </c>
      <c r="F12" s="25">
        <v>0</v>
      </c>
      <c r="G12" s="25">
        <v>2</v>
      </c>
      <c r="H12" s="25">
        <f>H13+H14</f>
        <v>90.4</v>
      </c>
      <c r="I12" s="25">
        <v>0</v>
      </c>
      <c r="J12" s="25">
        <v>90.4</v>
      </c>
      <c r="K12" s="56">
        <f>K13+K14</f>
        <v>3197900</v>
      </c>
      <c r="L12" s="58">
        <f>L13+L14</f>
        <v>3069984</v>
      </c>
      <c r="M12" s="58">
        <f>M13+M14</f>
        <v>127916</v>
      </c>
      <c r="N12" s="26"/>
      <c r="O12" s="39"/>
    </row>
    <row r="13" spans="1:15" s="4" customFormat="1" ht="15" x14ac:dyDescent="0.25">
      <c r="A13" s="65"/>
      <c r="B13" s="11"/>
      <c r="C13" s="12" t="s">
        <v>57</v>
      </c>
      <c r="D13" s="13">
        <v>3</v>
      </c>
      <c r="E13" s="13">
        <v>1</v>
      </c>
      <c r="F13" s="13"/>
      <c r="G13" s="13">
        <v>1</v>
      </c>
      <c r="H13" s="13">
        <f>I13+J13</f>
        <v>45.2</v>
      </c>
      <c r="I13" s="13"/>
      <c r="J13" s="13">
        <v>45.2</v>
      </c>
      <c r="K13" s="55">
        <f>H13*35375</f>
        <v>1598950</v>
      </c>
      <c r="L13" s="55">
        <f>K13*0.96</f>
        <v>1534992</v>
      </c>
      <c r="M13" s="55">
        <f>K13*0.04</f>
        <v>63958</v>
      </c>
      <c r="N13" s="14"/>
      <c r="O13" s="40" t="e">
        <f>#REF!*35375</f>
        <v>#REF!</v>
      </c>
    </row>
    <row r="14" spans="1:15" s="4" customFormat="1" ht="15" x14ac:dyDescent="0.25">
      <c r="A14" s="65"/>
      <c r="B14" s="11"/>
      <c r="C14" s="12" t="s">
        <v>58</v>
      </c>
      <c r="D14" s="13">
        <v>2</v>
      </c>
      <c r="E14" s="13">
        <v>1</v>
      </c>
      <c r="F14" s="13"/>
      <c r="G14" s="13">
        <v>1</v>
      </c>
      <c r="H14" s="13">
        <f>I14+J14</f>
        <v>45.2</v>
      </c>
      <c r="I14" s="13"/>
      <c r="J14" s="13">
        <v>45.2</v>
      </c>
      <c r="K14" s="55">
        <f>H14*35375</f>
        <v>1598950</v>
      </c>
      <c r="L14" s="55">
        <f>K14*0.96</f>
        <v>1534992</v>
      </c>
      <c r="M14" s="55">
        <f>K14*0.04</f>
        <v>63958</v>
      </c>
      <c r="N14" s="14"/>
      <c r="O14" s="40" t="e">
        <f>#REF!*35375</f>
        <v>#REF!</v>
      </c>
    </row>
    <row r="15" spans="1:15" s="4" customFormat="1" ht="15" x14ac:dyDescent="0.25">
      <c r="A15" s="65"/>
      <c r="B15" s="23">
        <v>2</v>
      </c>
      <c r="C15" s="24" t="s">
        <v>36</v>
      </c>
      <c r="D15" s="28">
        <f>D16+D17+D18+D19+D20</f>
        <v>8</v>
      </c>
      <c r="E15" s="25">
        <f t="shared" ref="E15:O15" si="0">E16+E17+E18+E19+E20</f>
        <v>5</v>
      </c>
      <c r="F15" s="25">
        <f t="shared" si="0"/>
        <v>4</v>
      </c>
      <c r="G15" s="25">
        <f t="shared" si="0"/>
        <v>1</v>
      </c>
      <c r="H15" s="25">
        <f>H16+H17+H18+H19+H20</f>
        <v>151.6</v>
      </c>
      <c r="I15" s="25">
        <f t="shared" si="0"/>
        <v>107.69999999999999</v>
      </c>
      <c r="J15" s="25">
        <f t="shared" si="0"/>
        <v>43.9</v>
      </c>
      <c r="K15" s="56">
        <f>K16+K17+K18+K19+K20</f>
        <v>5362850</v>
      </c>
      <c r="L15" s="58">
        <f>L16+L17+L18+L19+L20</f>
        <v>5148336</v>
      </c>
      <c r="M15" s="58">
        <f>M16+M17+M18+M19+M20</f>
        <v>214514</v>
      </c>
      <c r="N15" s="25"/>
      <c r="O15" s="41" t="e">
        <f t="shared" si="0"/>
        <v>#REF!</v>
      </c>
    </row>
    <row r="16" spans="1:15" s="4" customFormat="1" ht="15" x14ac:dyDescent="0.25">
      <c r="A16" s="65"/>
      <c r="B16" s="11"/>
      <c r="C16" s="16" t="s">
        <v>80</v>
      </c>
      <c r="D16" s="17">
        <v>1</v>
      </c>
      <c r="E16" s="17">
        <v>1</v>
      </c>
      <c r="F16" s="17">
        <v>1</v>
      </c>
      <c r="G16" s="17"/>
      <c r="H16" s="13">
        <f>I16+J16</f>
        <v>21.2</v>
      </c>
      <c r="I16" s="17">
        <v>21.2</v>
      </c>
      <c r="J16" s="17"/>
      <c r="K16" s="55">
        <f>H16*35375</f>
        <v>749950</v>
      </c>
      <c r="L16" s="55">
        <f>K16*0.96</f>
        <v>719952</v>
      </c>
      <c r="M16" s="55">
        <f>K16*0.04</f>
        <v>29998</v>
      </c>
      <c r="N16" s="14"/>
      <c r="O16" s="40" t="e">
        <f>#REF!*35375</f>
        <v>#REF!</v>
      </c>
    </row>
    <row r="17" spans="1:15" s="4" customFormat="1" ht="15" x14ac:dyDescent="0.25">
      <c r="A17" s="65"/>
      <c r="B17" s="11"/>
      <c r="C17" s="48" t="s">
        <v>81</v>
      </c>
      <c r="D17" s="17">
        <v>2</v>
      </c>
      <c r="E17" s="17">
        <v>1</v>
      </c>
      <c r="F17" s="17">
        <v>1</v>
      </c>
      <c r="G17" s="17"/>
      <c r="H17" s="13">
        <f t="shared" ref="H17:H20" si="1">I17+J17</f>
        <v>21.1</v>
      </c>
      <c r="I17" s="17">
        <v>21.1</v>
      </c>
      <c r="J17" s="17"/>
      <c r="K17" s="55">
        <f t="shared" ref="K17:K36" si="2">H17*35375</f>
        <v>746412.5</v>
      </c>
      <c r="L17" s="55">
        <f t="shared" ref="L17:L20" si="3">K17*0.96</f>
        <v>716556</v>
      </c>
      <c r="M17" s="55">
        <f t="shared" ref="M17:M20" si="4">K17*0.04</f>
        <v>29856.5</v>
      </c>
      <c r="N17" s="14"/>
      <c r="O17" s="40" t="e">
        <f>#REF!*35375</f>
        <v>#REF!</v>
      </c>
    </row>
    <row r="18" spans="1:15" s="4" customFormat="1" ht="15" x14ac:dyDescent="0.25">
      <c r="A18" s="65"/>
      <c r="B18" s="11"/>
      <c r="C18" s="16" t="s">
        <v>82</v>
      </c>
      <c r="D18" s="17">
        <v>3</v>
      </c>
      <c r="E18" s="17">
        <v>1</v>
      </c>
      <c r="F18" s="17">
        <v>1</v>
      </c>
      <c r="G18" s="17"/>
      <c r="H18" s="13">
        <f t="shared" si="1"/>
        <v>43.3</v>
      </c>
      <c r="I18" s="17">
        <v>43.3</v>
      </c>
      <c r="J18" s="17"/>
      <c r="K18" s="55">
        <f t="shared" si="2"/>
        <v>1531737.5</v>
      </c>
      <c r="L18" s="55">
        <f t="shared" si="3"/>
        <v>1470468</v>
      </c>
      <c r="M18" s="55">
        <f t="shared" si="4"/>
        <v>61269.5</v>
      </c>
      <c r="N18" s="14"/>
      <c r="O18" s="40" t="e">
        <f>#REF!*35375</f>
        <v>#REF!</v>
      </c>
    </row>
    <row r="19" spans="1:15" s="4" customFormat="1" ht="15" x14ac:dyDescent="0.25">
      <c r="A19" s="65"/>
      <c r="B19" s="11"/>
      <c r="C19" s="48" t="s">
        <v>83</v>
      </c>
      <c r="D19" s="17">
        <v>1</v>
      </c>
      <c r="E19" s="17">
        <v>1</v>
      </c>
      <c r="F19" s="17">
        <v>1</v>
      </c>
      <c r="G19" s="17"/>
      <c r="H19" s="13">
        <f t="shared" si="1"/>
        <v>22.1</v>
      </c>
      <c r="I19" s="17">
        <v>22.1</v>
      </c>
      <c r="J19" s="17"/>
      <c r="K19" s="55">
        <f t="shared" si="2"/>
        <v>781787.5</v>
      </c>
      <c r="L19" s="55">
        <f t="shared" si="3"/>
        <v>750516</v>
      </c>
      <c r="M19" s="55">
        <f t="shared" si="4"/>
        <v>31271.5</v>
      </c>
      <c r="N19" s="14"/>
      <c r="O19" s="40" t="e">
        <f>#REF!*35375</f>
        <v>#REF!</v>
      </c>
    </row>
    <row r="20" spans="1:15" s="4" customFormat="1" ht="15" x14ac:dyDescent="0.25">
      <c r="A20" s="65"/>
      <c r="B20" s="11"/>
      <c r="C20" s="12" t="s">
        <v>84</v>
      </c>
      <c r="D20" s="13">
        <v>1</v>
      </c>
      <c r="E20" s="13">
        <v>1</v>
      </c>
      <c r="F20" s="13"/>
      <c r="G20" s="13">
        <v>1</v>
      </c>
      <c r="H20" s="13">
        <f t="shared" si="1"/>
        <v>43.9</v>
      </c>
      <c r="I20" s="13"/>
      <c r="J20" s="13">
        <v>43.9</v>
      </c>
      <c r="K20" s="55">
        <f t="shared" si="2"/>
        <v>1552962.5</v>
      </c>
      <c r="L20" s="55">
        <f t="shared" si="3"/>
        <v>1490844</v>
      </c>
      <c r="M20" s="55">
        <f t="shared" si="4"/>
        <v>62118.5</v>
      </c>
      <c r="N20" s="14"/>
      <c r="O20" s="40" t="e">
        <f>#REF!*35375</f>
        <v>#REF!</v>
      </c>
    </row>
    <row r="21" spans="1:15" s="4" customFormat="1" ht="15" x14ac:dyDescent="0.25">
      <c r="A21" s="65"/>
      <c r="B21" s="23">
        <v>3</v>
      </c>
      <c r="C21" s="24" t="s">
        <v>39</v>
      </c>
      <c r="D21" s="28">
        <f t="shared" ref="D21:M21" si="5">D22+D23+D24+D25+D26+D27</f>
        <v>16</v>
      </c>
      <c r="E21" s="25">
        <f t="shared" si="5"/>
        <v>6</v>
      </c>
      <c r="F21" s="25">
        <f t="shared" si="5"/>
        <v>3</v>
      </c>
      <c r="G21" s="25">
        <f t="shared" si="5"/>
        <v>3</v>
      </c>
      <c r="H21" s="25">
        <f t="shared" si="5"/>
        <v>221.3</v>
      </c>
      <c r="I21" s="25">
        <f t="shared" si="5"/>
        <v>96.5</v>
      </c>
      <c r="J21" s="25">
        <f t="shared" si="5"/>
        <v>124.80000000000001</v>
      </c>
      <c r="K21" s="58">
        <f t="shared" si="5"/>
        <v>7828487.5</v>
      </c>
      <c r="L21" s="58">
        <f t="shared" si="5"/>
        <v>7515348</v>
      </c>
      <c r="M21" s="58">
        <f t="shared" si="5"/>
        <v>313139.5</v>
      </c>
      <c r="N21" s="26"/>
      <c r="O21" s="40"/>
    </row>
    <row r="22" spans="1:15" s="4" customFormat="1" ht="15" x14ac:dyDescent="0.25">
      <c r="A22" s="65"/>
      <c r="B22" s="11"/>
      <c r="C22" s="12" t="s">
        <v>94</v>
      </c>
      <c r="D22" s="13">
        <v>2</v>
      </c>
      <c r="E22" s="13">
        <v>1</v>
      </c>
      <c r="F22" s="13"/>
      <c r="G22" s="13">
        <v>1</v>
      </c>
      <c r="H22" s="50">
        <f>I22+J22</f>
        <v>30.3</v>
      </c>
      <c r="I22" s="13"/>
      <c r="J22" s="13">
        <v>30.3</v>
      </c>
      <c r="K22" s="55">
        <f t="shared" si="2"/>
        <v>1071862.5</v>
      </c>
      <c r="L22" s="60">
        <f t="shared" ref="L22:L24" si="6">K22*0.96</f>
        <v>1028988</v>
      </c>
      <c r="M22" s="60">
        <f t="shared" ref="M22:M24" si="7">K22*0.04</f>
        <v>42874.5</v>
      </c>
      <c r="N22" s="14"/>
      <c r="O22" s="40"/>
    </row>
    <row r="23" spans="1:15" s="4" customFormat="1" ht="15" x14ac:dyDescent="0.25">
      <c r="A23" s="65"/>
      <c r="B23" s="11"/>
      <c r="C23" s="12" t="s">
        <v>95</v>
      </c>
      <c r="D23" s="13">
        <v>1</v>
      </c>
      <c r="E23" s="13">
        <v>1</v>
      </c>
      <c r="F23" s="13">
        <v>1</v>
      </c>
      <c r="G23" s="13"/>
      <c r="H23" s="50">
        <f>I23+J23</f>
        <v>33</v>
      </c>
      <c r="I23" s="50">
        <v>33</v>
      </c>
      <c r="J23" s="13"/>
      <c r="K23" s="55">
        <f t="shared" si="2"/>
        <v>1167375</v>
      </c>
      <c r="L23" s="60">
        <f t="shared" si="6"/>
        <v>1120680</v>
      </c>
      <c r="M23" s="60">
        <f t="shared" si="7"/>
        <v>46695</v>
      </c>
      <c r="N23" s="14"/>
      <c r="O23" s="40"/>
    </row>
    <row r="24" spans="1:15" s="4" customFormat="1" ht="15" x14ac:dyDescent="0.25">
      <c r="A24" s="65"/>
      <c r="B24" s="11"/>
      <c r="C24" s="12" t="s">
        <v>123</v>
      </c>
      <c r="D24" s="13">
        <v>4</v>
      </c>
      <c r="E24" s="13">
        <v>1</v>
      </c>
      <c r="F24" s="13"/>
      <c r="G24" s="13">
        <v>1</v>
      </c>
      <c r="H24" s="50">
        <v>30.8</v>
      </c>
      <c r="I24" s="50"/>
      <c r="J24" s="13">
        <v>30.8</v>
      </c>
      <c r="K24" s="55">
        <f t="shared" si="2"/>
        <v>1089550</v>
      </c>
      <c r="L24" s="60">
        <f t="shared" si="6"/>
        <v>1045968</v>
      </c>
      <c r="M24" s="60">
        <f t="shared" si="7"/>
        <v>43582</v>
      </c>
      <c r="N24" s="14"/>
      <c r="O24" s="40"/>
    </row>
    <row r="25" spans="1:15" s="4" customFormat="1" ht="15" x14ac:dyDescent="0.25">
      <c r="A25" s="65"/>
      <c r="B25" s="11"/>
      <c r="C25" s="12" t="s">
        <v>96</v>
      </c>
      <c r="D25" s="13">
        <v>1</v>
      </c>
      <c r="E25" s="13">
        <v>1</v>
      </c>
      <c r="F25" s="13">
        <v>1</v>
      </c>
      <c r="G25" s="13"/>
      <c r="H25" s="50">
        <f>I25+J25</f>
        <v>28.5</v>
      </c>
      <c r="I25" s="13">
        <v>28.5</v>
      </c>
      <c r="J25" s="13"/>
      <c r="K25" s="55">
        <f t="shared" si="2"/>
        <v>1008187.5</v>
      </c>
      <c r="L25" s="60">
        <f t="shared" ref="L25:L27" si="8">K25*0.96</f>
        <v>967860</v>
      </c>
      <c r="M25" s="60">
        <f t="shared" ref="M25:M27" si="9">K25*0.04</f>
        <v>40327.5</v>
      </c>
      <c r="N25" s="14"/>
      <c r="O25" s="40"/>
    </row>
    <row r="26" spans="1:15" s="4" customFormat="1" ht="15" x14ac:dyDescent="0.25">
      <c r="A26" s="65"/>
      <c r="B26" s="11"/>
      <c r="C26" s="12" t="s">
        <v>97</v>
      </c>
      <c r="D26" s="13">
        <v>5</v>
      </c>
      <c r="E26" s="13">
        <v>1</v>
      </c>
      <c r="F26" s="13">
        <v>1</v>
      </c>
      <c r="G26" s="13"/>
      <c r="H26" s="50">
        <f>I26+J26</f>
        <v>35</v>
      </c>
      <c r="I26" s="50">
        <v>35</v>
      </c>
      <c r="J26" s="13"/>
      <c r="K26" s="55">
        <f t="shared" si="2"/>
        <v>1238125</v>
      </c>
      <c r="L26" s="60">
        <f t="shared" si="8"/>
        <v>1188600</v>
      </c>
      <c r="M26" s="60">
        <f t="shared" si="9"/>
        <v>49525</v>
      </c>
      <c r="N26" s="14"/>
      <c r="O26" s="40"/>
    </row>
    <row r="27" spans="1:15" s="4" customFormat="1" ht="15" x14ac:dyDescent="0.25">
      <c r="A27" s="65"/>
      <c r="B27" s="11"/>
      <c r="C27" s="12" t="s">
        <v>98</v>
      </c>
      <c r="D27" s="13">
        <v>3</v>
      </c>
      <c r="E27" s="13">
        <v>1</v>
      </c>
      <c r="F27" s="13"/>
      <c r="G27" s="13">
        <v>1</v>
      </c>
      <c r="H27" s="50">
        <f>I27+J27</f>
        <v>63.7</v>
      </c>
      <c r="I27" s="13"/>
      <c r="J27" s="13">
        <v>63.7</v>
      </c>
      <c r="K27" s="55">
        <f t="shared" si="2"/>
        <v>2253387.5</v>
      </c>
      <c r="L27" s="60">
        <f t="shared" si="8"/>
        <v>2163252</v>
      </c>
      <c r="M27" s="60">
        <f t="shared" si="9"/>
        <v>90135.5</v>
      </c>
      <c r="N27" s="14"/>
      <c r="O27" s="40"/>
    </row>
    <row r="28" spans="1:15" s="4" customFormat="1" ht="15" x14ac:dyDescent="0.25">
      <c r="A28" s="65"/>
      <c r="B28" s="23">
        <v>4</v>
      </c>
      <c r="C28" s="24" t="s">
        <v>37</v>
      </c>
      <c r="D28" s="28">
        <f t="shared" ref="D28:M28" si="10">D29+D30+D31+D32+D33+D34+D35+D36</f>
        <v>10</v>
      </c>
      <c r="E28" s="25">
        <f t="shared" si="10"/>
        <v>8</v>
      </c>
      <c r="F28" s="25">
        <f t="shared" si="10"/>
        <v>4</v>
      </c>
      <c r="G28" s="25">
        <f t="shared" si="10"/>
        <v>4</v>
      </c>
      <c r="H28" s="25">
        <f t="shared" si="10"/>
        <v>338.09999999999997</v>
      </c>
      <c r="I28" s="25">
        <f t="shared" si="10"/>
        <v>156.19999999999999</v>
      </c>
      <c r="J28" s="25">
        <f t="shared" si="10"/>
        <v>181.89999999999998</v>
      </c>
      <c r="K28" s="58">
        <f t="shared" si="10"/>
        <v>11960287.5</v>
      </c>
      <c r="L28" s="58">
        <f t="shared" si="10"/>
        <v>11481876</v>
      </c>
      <c r="M28" s="58">
        <f t="shared" si="10"/>
        <v>478411.5</v>
      </c>
      <c r="N28" s="26"/>
      <c r="O28" s="40"/>
    </row>
    <row r="29" spans="1:15" s="4" customFormat="1" ht="15" x14ac:dyDescent="0.25">
      <c r="A29" s="65"/>
      <c r="B29" s="11"/>
      <c r="C29" s="12" t="s">
        <v>85</v>
      </c>
      <c r="D29" s="13">
        <v>1</v>
      </c>
      <c r="E29" s="13">
        <v>1</v>
      </c>
      <c r="F29" s="13">
        <v>1</v>
      </c>
      <c r="G29" s="13"/>
      <c r="H29" s="50">
        <f t="shared" ref="H29:H36" si="11">I29+J29</f>
        <v>38</v>
      </c>
      <c r="I29" s="50">
        <v>38</v>
      </c>
      <c r="J29" s="13"/>
      <c r="K29" s="55">
        <f t="shared" si="2"/>
        <v>1344250</v>
      </c>
      <c r="L29" s="60">
        <f t="shared" ref="L29:L36" si="12">K29*0.96</f>
        <v>1290480</v>
      </c>
      <c r="M29" s="60">
        <f t="shared" ref="M29:M36" si="13">K29*0.04</f>
        <v>53770</v>
      </c>
      <c r="N29" s="14"/>
      <c r="O29" s="40"/>
    </row>
    <row r="30" spans="1:15" s="4" customFormat="1" ht="15" x14ac:dyDescent="0.25">
      <c r="A30" s="65"/>
      <c r="B30" s="11"/>
      <c r="C30" s="12" t="s">
        <v>86</v>
      </c>
      <c r="D30" s="13">
        <v>2</v>
      </c>
      <c r="E30" s="13">
        <v>1</v>
      </c>
      <c r="F30" s="13"/>
      <c r="G30" s="13">
        <v>1</v>
      </c>
      <c r="H30" s="50">
        <f t="shared" si="11"/>
        <v>50.9</v>
      </c>
      <c r="I30" s="13"/>
      <c r="J30" s="13">
        <v>50.9</v>
      </c>
      <c r="K30" s="55">
        <f t="shared" si="2"/>
        <v>1800587.5</v>
      </c>
      <c r="L30" s="60">
        <f t="shared" si="12"/>
        <v>1728564</v>
      </c>
      <c r="M30" s="60">
        <f t="shared" si="13"/>
        <v>72023.5</v>
      </c>
      <c r="N30" s="14"/>
      <c r="O30" s="40"/>
    </row>
    <row r="31" spans="1:15" s="4" customFormat="1" ht="15" x14ac:dyDescent="0.25">
      <c r="A31" s="65"/>
      <c r="B31" s="11"/>
      <c r="C31" s="12" t="s">
        <v>87</v>
      </c>
      <c r="D31" s="13">
        <v>1</v>
      </c>
      <c r="E31" s="13">
        <v>1</v>
      </c>
      <c r="F31" s="13">
        <v>1</v>
      </c>
      <c r="G31" s="13"/>
      <c r="H31" s="50">
        <f t="shared" si="11"/>
        <v>40.799999999999997</v>
      </c>
      <c r="I31" s="13">
        <v>40.799999999999997</v>
      </c>
      <c r="J31" s="13"/>
      <c r="K31" s="55">
        <f t="shared" si="2"/>
        <v>1443300</v>
      </c>
      <c r="L31" s="60">
        <f t="shared" si="12"/>
        <v>1385568</v>
      </c>
      <c r="M31" s="60">
        <f t="shared" si="13"/>
        <v>57732</v>
      </c>
      <c r="N31" s="14"/>
      <c r="O31" s="40"/>
    </row>
    <row r="32" spans="1:15" s="4" customFormat="1" ht="15" x14ac:dyDescent="0.25">
      <c r="A32" s="65"/>
      <c r="B32" s="11"/>
      <c r="C32" s="12" t="s">
        <v>88</v>
      </c>
      <c r="D32" s="13">
        <v>2</v>
      </c>
      <c r="E32" s="13">
        <v>1</v>
      </c>
      <c r="F32" s="13"/>
      <c r="G32" s="13">
        <v>1</v>
      </c>
      <c r="H32" s="50">
        <f t="shared" si="11"/>
        <v>39.5</v>
      </c>
      <c r="I32" s="13"/>
      <c r="J32" s="13">
        <v>39.5</v>
      </c>
      <c r="K32" s="55">
        <f t="shared" si="2"/>
        <v>1397312.5</v>
      </c>
      <c r="L32" s="60">
        <f t="shared" si="12"/>
        <v>1341420</v>
      </c>
      <c r="M32" s="60">
        <f t="shared" si="13"/>
        <v>55892.5</v>
      </c>
      <c r="N32" s="14"/>
      <c r="O32" s="40"/>
    </row>
    <row r="33" spans="1:56" s="4" customFormat="1" ht="15" x14ac:dyDescent="0.25">
      <c r="A33" s="65"/>
      <c r="B33" s="11"/>
      <c r="C33" s="12" t="s">
        <v>89</v>
      </c>
      <c r="D33" s="13">
        <v>1</v>
      </c>
      <c r="E33" s="13">
        <v>1</v>
      </c>
      <c r="F33" s="13">
        <v>1</v>
      </c>
      <c r="G33" s="13"/>
      <c r="H33" s="50">
        <f t="shared" si="11"/>
        <v>37.9</v>
      </c>
      <c r="I33" s="13">
        <v>37.9</v>
      </c>
      <c r="J33" s="13"/>
      <c r="K33" s="55">
        <f t="shared" si="2"/>
        <v>1340712.5</v>
      </c>
      <c r="L33" s="60">
        <f t="shared" si="12"/>
        <v>1287084</v>
      </c>
      <c r="M33" s="60">
        <f t="shared" si="13"/>
        <v>53628.5</v>
      </c>
      <c r="N33" s="14"/>
      <c r="O33" s="40"/>
    </row>
    <row r="34" spans="1:56" s="4" customFormat="1" ht="15" x14ac:dyDescent="0.25">
      <c r="A34" s="65"/>
      <c r="B34" s="11"/>
      <c r="C34" s="12" t="s">
        <v>90</v>
      </c>
      <c r="D34" s="13">
        <v>1</v>
      </c>
      <c r="E34" s="13">
        <v>1</v>
      </c>
      <c r="F34" s="13"/>
      <c r="G34" s="13">
        <v>1</v>
      </c>
      <c r="H34" s="50">
        <f t="shared" si="11"/>
        <v>41.3</v>
      </c>
      <c r="I34" s="13"/>
      <c r="J34" s="13">
        <v>41.3</v>
      </c>
      <c r="K34" s="55">
        <f t="shared" si="2"/>
        <v>1460987.5</v>
      </c>
      <c r="L34" s="60">
        <f t="shared" si="12"/>
        <v>1402548</v>
      </c>
      <c r="M34" s="60">
        <f t="shared" si="13"/>
        <v>58439.5</v>
      </c>
      <c r="N34" s="14"/>
      <c r="O34" s="40"/>
    </row>
    <row r="35" spans="1:56" s="4" customFormat="1" ht="15" x14ac:dyDescent="0.25">
      <c r="A35" s="65"/>
      <c r="B35" s="11"/>
      <c r="C35" s="12" t="s">
        <v>91</v>
      </c>
      <c r="D35" s="13">
        <v>1</v>
      </c>
      <c r="E35" s="13">
        <v>1</v>
      </c>
      <c r="F35" s="13"/>
      <c r="G35" s="13">
        <v>1</v>
      </c>
      <c r="H35" s="50">
        <v>50.2</v>
      </c>
      <c r="I35" s="13"/>
      <c r="J35" s="13">
        <v>50.2</v>
      </c>
      <c r="K35" s="55">
        <f t="shared" si="2"/>
        <v>1775825</v>
      </c>
      <c r="L35" s="60">
        <f t="shared" si="12"/>
        <v>1704792</v>
      </c>
      <c r="M35" s="60">
        <f t="shared" si="13"/>
        <v>71033</v>
      </c>
      <c r="N35" s="14"/>
      <c r="O35" s="40"/>
    </row>
    <row r="36" spans="1:56" s="4" customFormat="1" ht="15" x14ac:dyDescent="0.25">
      <c r="A36" s="65"/>
      <c r="B36" s="11"/>
      <c r="C36" s="12" t="s">
        <v>112</v>
      </c>
      <c r="D36" s="13">
        <v>1</v>
      </c>
      <c r="E36" s="13">
        <v>1</v>
      </c>
      <c r="F36" s="13">
        <v>1</v>
      </c>
      <c r="G36" s="13"/>
      <c r="H36" s="50">
        <f t="shared" si="11"/>
        <v>39.5</v>
      </c>
      <c r="I36" s="13">
        <v>39.5</v>
      </c>
      <c r="J36" s="13"/>
      <c r="K36" s="55">
        <f t="shared" si="2"/>
        <v>1397312.5</v>
      </c>
      <c r="L36" s="60">
        <f t="shared" si="12"/>
        <v>1341420</v>
      </c>
      <c r="M36" s="60">
        <f t="shared" si="13"/>
        <v>55892.5</v>
      </c>
      <c r="N36" s="14"/>
      <c r="O36" s="40"/>
    </row>
    <row r="37" spans="1:56" s="4" customFormat="1" ht="15.75" x14ac:dyDescent="0.25">
      <c r="A37" s="65"/>
      <c r="B37" s="8"/>
      <c r="C37" s="61" t="s">
        <v>115</v>
      </c>
      <c r="D37" s="37">
        <f t="shared" ref="D37:M37" si="14">D12+D15+D21+D28</f>
        <v>39</v>
      </c>
      <c r="E37" s="37">
        <f t="shared" si="14"/>
        <v>21</v>
      </c>
      <c r="F37" s="37">
        <f t="shared" si="14"/>
        <v>11</v>
      </c>
      <c r="G37" s="37">
        <f t="shared" si="14"/>
        <v>10</v>
      </c>
      <c r="H37" s="37">
        <f t="shared" si="14"/>
        <v>801.4</v>
      </c>
      <c r="I37" s="37">
        <f t="shared" si="14"/>
        <v>360.4</v>
      </c>
      <c r="J37" s="37">
        <f t="shared" si="14"/>
        <v>441</v>
      </c>
      <c r="K37" s="64">
        <f t="shared" si="14"/>
        <v>28349525</v>
      </c>
      <c r="L37" s="64">
        <f t="shared" si="14"/>
        <v>27215544</v>
      </c>
      <c r="M37" s="64">
        <f t="shared" si="14"/>
        <v>1133981</v>
      </c>
      <c r="N37" s="37"/>
      <c r="O37" s="42"/>
    </row>
    <row r="38" spans="1:56" s="4" customFormat="1" ht="20.25" customHeight="1" x14ac:dyDescent="0.2">
      <c r="A38" s="65"/>
      <c r="B38" s="74" t="s">
        <v>125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56" s="27" customFormat="1" ht="15" x14ac:dyDescent="0.25">
      <c r="A39" s="7"/>
      <c r="B39" s="23">
        <v>1</v>
      </c>
      <c r="C39" s="24" t="s">
        <v>12</v>
      </c>
      <c r="D39" s="25">
        <v>1</v>
      </c>
      <c r="E39" s="25">
        <v>1</v>
      </c>
      <c r="F39" s="25">
        <v>0</v>
      </c>
      <c r="G39" s="25">
        <v>1</v>
      </c>
      <c r="H39" s="25">
        <v>39.9</v>
      </c>
      <c r="I39" s="25">
        <v>0</v>
      </c>
      <c r="J39" s="25">
        <v>39.9</v>
      </c>
      <c r="K39" s="56">
        <f>K40</f>
        <v>1444340.0999999999</v>
      </c>
      <c r="L39" s="58">
        <f t="shared" ref="L39:M39" si="15">L40</f>
        <v>1386566.4959999998</v>
      </c>
      <c r="M39" s="56">
        <f t="shared" si="15"/>
        <v>57773.603999999992</v>
      </c>
      <c r="N39" s="26"/>
      <c r="O39" s="39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</row>
    <row r="40" spans="1:56" s="7" customFormat="1" ht="15" x14ac:dyDescent="0.25">
      <c r="B40" s="11"/>
      <c r="C40" s="12" t="s">
        <v>41</v>
      </c>
      <c r="D40" s="13">
        <v>1</v>
      </c>
      <c r="E40" s="13"/>
      <c r="F40" s="13"/>
      <c r="G40" s="13">
        <v>1</v>
      </c>
      <c r="H40" s="13">
        <f>I40+J40</f>
        <v>39.9</v>
      </c>
      <c r="I40" s="13"/>
      <c r="J40" s="13">
        <v>39.9</v>
      </c>
      <c r="K40" s="55">
        <f>H40*36199</f>
        <v>1444340.0999999999</v>
      </c>
      <c r="L40" s="55">
        <f t="shared" ref="L40" si="16">K40*0.96</f>
        <v>1386566.4959999998</v>
      </c>
      <c r="M40" s="60">
        <f t="shared" ref="M40" si="17">K40*0.04</f>
        <v>57773.603999999992</v>
      </c>
      <c r="N40" s="14"/>
      <c r="O40" s="40" t="e">
        <f>#REF!*35375</f>
        <v>#REF!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</row>
    <row r="41" spans="1:56" s="27" customFormat="1" ht="15" x14ac:dyDescent="0.25">
      <c r="A41" s="7"/>
      <c r="B41" s="23">
        <v>2</v>
      </c>
      <c r="C41" s="24" t="s">
        <v>13</v>
      </c>
      <c r="D41" s="28">
        <v>3</v>
      </c>
      <c r="E41" s="25">
        <v>2</v>
      </c>
      <c r="F41" s="25">
        <v>0</v>
      </c>
      <c r="G41" s="25">
        <v>2</v>
      </c>
      <c r="H41" s="25">
        <f>H42+H43</f>
        <v>89.8</v>
      </c>
      <c r="I41" s="25">
        <v>0</v>
      </c>
      <c r="J41" s="25">
        <v>89.8</v>
      </c>
      <c r="K41" s="56">
        <f>K42+K43</f>
        <v>3250670.1999999997</v>
      </c>
      <c r="L41" s="56">
        <f t="shared" ref="L41:M41" si="18">L42+L43</f>
        <v>3120643.3919999995</v>
      </c>
      <c r="M41" s="56">
        <f t="shared" si="18"/>
        <v>130026.80799999999</v>
      </c>
      <c r="N41" s="26"/>
      <c r="O41" s="39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</row>
    <row r="42" spans="1:56" ht="15" x14ac:dyDescent="0.25">
      <c r="B42" s="11"/>
      <c r="C42" s="12" t="s">
        <v>42</v>
      </c>
      <c r="D42" s="13">
        <v>1</v>
      </c>
      <c r="E42" s="13"/>
      <c r="F42" s="13"/>
      <c r="G42" s="13">
        <v>1</v>
      </c>
      <c r="H42" s="13">
        <f>I42+J42</f>
        <v>44.9</v>
      </c>
      <c r="I42" s="13"/>
      <c r="J42" s="13">
        <v>44.9</v>
      </c>
      <c r="K42" s="55">
        <f>H42*36199</f>
        <v>1625335.0999999999</v>
      </c>
      <c r="L42" s="60">
        <f t="shared" ref="L42:L43" si="19">K42*0.96</f>
        <v>1560321.6959999998</v>
      </c>
      <c r="M42" s="60">
        <f t="shared" ref="M42:M43" si="20">K42*0.04</f>
        <v>65013.403999999995</v>
      </c>
      <c r="N42" s="14"/>
      <c r="O42" s="40" t="e">
        <f>#REF!*35375</f>
        <v>#REF!</v>
      </c>
    </row>
    <row r="43" spans="1:56" ht="15" x14ac:dyDescent="0.25">
      <c r="B43" s="11"/>
      <c r="C43" s="12" t="s">
        <v>43</v>
      </c>
      <c r="D43" s="13">
        <v>2</v>
      </c>
      <c r="E43" s="13"/>
      <c r="F43" s="13"/>
      <c r="G43" s="13">
        <v>1</v>
      </c>
      <c r="H43" s="13">
        <f>I43+J43</f>
        <v>44.9</v>
      </c>
      <c r="I43" s="13"/>
      <c r="J43" s="13">
        <v>44.9</v>
      </c>
      <c r="K43" s="55">
        <f>H43*36199</f>
        <v>1625335.0999999999</v>
      </c>
      <c r="L43" s="60">
        <f t="shared" si="19"/>
        <v>1560321.6959999998</v>
      </c>
      <c r="M43" s="60">
        <f t="shared" si="20"/>
        <v>65013.403999999995</v>
      </c>
      <c r="N43" s="14"/>
      <c r="O43" s="40" t="e">
        <f>#REF!*35375</f>
        <v>#REF!</v>
      </c>
    </row>
    <row r="44" spans="1:56" s="27" customFormat="1" ht="15" x14ac:dyDescent="0.25">
      <c r="A44" s="7"/>
      <c r="B44" s="23">
        <v>3</v>
      </c>
      <c r="C44" s="24" t="s">
        <v>14</v>
      </c>
      <c r="D44" s="28">
        <v>3</v>
      </c>
      <c r="E44" s="25">
        <v>1</v>
      </c>
      <c r="F44" s="25">
        <v>0</v>
      </c>
      <c r="G44" s="25">
        <v>1</v>
      </c>
      <c r="H44" s="25">
        <v>43.1</v>
      </c>
      <c r="I44" s="25">
        <v>0</v>
      </c>
      <c r="J44" s="25">
        <v>43.1</v>
      </c>
      <c r="K44" s="56">
        <f>K45</f>
        <v>1560176.9000000001</v>
      </c>
      <c r="L44" s="56">
        <f t="shared" ref="L44:M44" si="21">L45</f>
        <v>1497769.824</v>
      </c>
      <c r="M44" s="56">
        <f t="shared" si="21"/>
        <v>62407.076000000008</v>
      </c>
      <c r="N44" s="26"/>
      <c r="O44" s="39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</row>
    <row r="45" spans="1:56" ht="15" x14ac:dyDescent="0.25">
      <c r="B45" s="11"/>
      <c r="C45" s="12" t="s">
        <v>44</v>
      </c>
      <c r="D45" s="13">
        <v>3</v>
      </c>
      <c r="E45" s="13"/>
      <c r="F45" s="13"/>
      <c r="G45" s="13">
        <v>1</v>
      </c>
      <c r="H45" s="13">
        <f>I45+J45</f>
        <v>43.1</v>
      </c>
      <c r="I45" s="13"/>
      <c r="J45" s="13">
        <v>43.1</v>
      </c>
      <c r="K45" s="55">
        <f>H45*36199</f>
        <v>1560176.9000000001</v>
      </c>
      <c r="L45" s="60">
        <f t="shared" ref="L45" si="22">K45*0.96</f>
        <v>1497769.824</v>
      </c>
      <c r="M45" s="60">
        <f t="shared" ref="M45" si="23">K45*0.04</f>
        <v>62407.076000000008</v>
      </c>
      <c r="N45" s="14"/>
      <c r="O45" s="40" t="e">
        <f>#REF!*35375</f>
        <v>#REF!</v>
      </c>
    </row>
    <row r="46" spans="1:56" s="27" customFormat="1" ht="15" x14ac:dyDescent="0.25">
      <c r="A46" s="7"/>
      <c r="B46" s="23">
        <v>4</v>
      </c>
      <c r="C46" s="24" t="s">
        <v>15</v>
      </c>
      <c r="D46" s="28">
        <v>2</v>
      </c>
      <c r="E46" s="25">
        <v>2</v>
      </c>
      <c r="F46" s="25">
        <v>0</v>
      </c>
      <c r="G46" s="25">
        <v>2</v>
      </c>
      <c r="H46" s="25">
        <v>60.5</v>
      </c>
      <c r="I46" s="25">
        <v>0</v>
      </c>
      <c r="J46" s="25">
        <f>J47+J48</f>
        <v>60.5</v>
      </c>
      <c r="K46" s="56">
        <f>K47+K48</f>
        <v>2190039.5</v>
      </c>
      <c r="L46" s="56">
        <f t="shared" ref="L46:M46" si="24">L47+L48</f>
        <v>2102437.92</v>
      </c>
      <c r="M46" s="56">
        <f t="shared" si="24"/>
        <v>87601.58</v>
      </c>
      <c r="N46" s="26"/>
      <c r="O46" s="39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</row>
    <row r="47" spans="1:56" ht="15" x14ac:dyDescent="0.25">
      <c r="B47" s="11"/>
      <c r="C47" s="12" t="s">
        <v>45</v>
      </c>
      <c r="D47" s="13">
        <v>1</v>
      </c>
      <c r="E47" s="13"/>
      <c r="F47" s="13"/>
      <c r="G47" s="13">
        <v>1</v>
      </c>
      <c r="H47" s="13">
        <f>I47+J47</f>
        <v>40.6</v>
      </c>
      <c r="I47" s="13"/>
      <c r="J47" s="13">
        <v>40.6</v>
      </c>
      <c r="K47" s="55">
        <f>H47*36199</f>
        <v>1469679.4000000001</v>
      </c>
      <c r="L47" s="60">
        <f t="shared" ref="L47:L48" si="25">K47*0.96</f>
        <v>1410892.2240000002</v>
      </c>
      <c r="M47" s="60">
        <f t="shared" ref="M47:M48" si="26">K47*0.04</f>
        <v>58787.176000000007</v>
      </c>
      <c r="N47" s="14"/>
      <c r="O47" s="40" t="e">
        <f>#REF!*35375</f>
        <v>#REF!</v>
      </c>
    </row>
    <row r="48" spans="1:56" ht="15" x14ac:dyDescent="0.25">
      <c r="B48" s="11"/>
      <c r="C48" s="12" t="s">
        <v>46</v>
      </c>
      <c r="D48" s="13">
        <v>1</v>
      </c>
      <c r="E48" s="13"/>
      <c r="F48" s="13"/>
      <c r="G48" s="13">
        <v>1</v>
      </c>
      <c r="H48" s="13">
        <f>I48+J48</f>
        <v>19.899999999999999</v>
      </c>
      <c r="I48" s="13"/>
      <c r="J48" s="13">
        <v>19.899999999999999</v>
      </c>
      <c r="K48" s="55">
        <f>H48*36199</f>
        <v>720360.1</v>
      </c>
      <c r="L48" s="60">
        <f t="shared" si="25"/>
        <v>691545.696</v>
      </c>
      <c r="M48" s="60">
        <f t="shared" si="26"/>
        <v>28814.403999999999</v>
      </c>
      <c r="N48" s="14"/>
      <c r="O48" s="40" t="e">
        <f>#REF!*35375</f>
        <v>#REF!</v>
      </c>
    </row>
    <row r="49" spans="1:56" s="27" customFormat="1" ht="15" x14ac:dyDescent="0.25">
      <c r="A49" s="7"/>
      <c r="B49" s="23">
        <v>5</v>
      </c>
      <c r="C49" s="24" t="s">
        <v>16</v>
      </c>
      <c r="D49" s="28">
        <v>3</v>
      </c>
      <c r="E49" s="25">
        <v>1</v>
      </c>
      <c r="F49" s="25">
        <v>0</v>
      </c>
      <c r="G49" s="25">
        <v>1</v>
      </c>
      <c r="H49" s="25">
        <v>40.5</v>
      </c>
      <c r="I49" s="25">
        <v>0</v>
      </c>
      <c r="J49" s="25">
        <v>40.5</v>
      </c>
      <c r="K49" s="56">
        <f>K50</f>
        <v>1466059.5</v>
      </c>
      <c r="L49" s="56">
        <f t="shared" ref="L49:M49" si="27">L50</f>
        <v>1407417.1199999999</v>
      </c>
      <c r="M49" s="56">
        <f t="shared" si="27"/>
        <v>58642.380000000005</v>
      </c>
      <c r="N49" s="26"/>
      <c r="O49" s="39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ht="15" x14ac:dyDescent="0.25">
      <c r="B50" s="11"/>
      <c r="C50" s="12" t="s">
        <v>47</v>
      </c>
      <c r="D50" s="13">
        <v>3</v>
      </c>
      <c r="E50" s="13"/>
      <c r="F50" s="13"/>
      <c r="G50" s="13">
        <v>1</v>
      </c>
      <c r="H50" s="13">
        <f>I50+J50</f>
        <v>40.5</v>
      </c>
      <c r="I50" s="13"/>
      <c r="J50" s="13">
        <v>40.5</v>
      </c>
      <c r="K50" s="55">
        <f>H50*36199</f>
        <v>1466059.5</v>
      </c>
      <c r="L50" s="60">
        <f t="shared" ref="L50" si="28">K50*0.96</f>
        <v>1407417.1199999999</v>
      </c>
      <c r="M50" s="60">
        <f t="shared" ref="M50" si="29">K50*0.04</f>
        <v>58642.380000000005</v>
      </c>
      <c r="N50" s="14"/>
      <c r="O50" s="40" t="e">
        <f>#REF!*35375</f>
        <v>#REF!</v>
      </c>
    </row>
    <row r="51" spans="1:56" s="27" customFormat="1" ht="15" x14ac:dyDescent="0.25">
      <c r="A51" s="7"/>
      <c r="B51" s="23">
        <v>6</v>
      </c>
      <c r="C51" s="24" t="s">
        <v>17</v>
      </c>
      <c r="D51" s="28">
        <v>2</v>
      </c>
      <c r="E51" s="25">
        <v>2</v>
      </c>
      <c r="F51" s="25">
        <v>0</v>
      </c>
      <c r="G51" s="25">
        <v>2</v>
      </c>
      <c r="H51" s="25">
        <v>81.400000000000006</v>
      </c>
      <c r="I51" s="25">
        <v>0</v>
      </c>
      <c r="J51" s="25">
        <f>J52+J53</f>
        <v>81.400000000000006</v>
      </c>
      <c r="K51" s="56">
        <f>K52+K53</f>
        <v>2946598.6</v>
      </c>
      <c r="L51" s="56">
        <f t="shared" ref="L51:M51" si="30">L52+L53</f>
        <v>2828734.656</v>
      </c>
      <c r="M51" s="56">
        <f t="shared" si="30"/>
        <v>117863.94400000002</v>
      </c>
      <c r="N51" s="26"/>
      <c r="O51" s="39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</row>
    <row r="52" spans="1:56" ht="15" x14ac:dyDescent="0.25">
      <c r="B52" s="11"/>
      <c r="C52" s="12" t="s">
        <v>48</v>
      </c>
      <c r="D52" s="13">
        <v>1</v>
      </c>
      <c r="E52" s="13"/>
      <c r="F52" s="13"/>
      <c r="G52" s="13">
        <v>1</v>
      </c>
      <c r="H52" s="13">
        <f>I52+J52</f>
        <v>54.6</v>
      </c>
      <c r="I52" s="13"/>
      <c r="J52" s="13">
        <v>54.6</v>
      </c>
      <c r="K52" s="55">
        <f>H52*36199</f>
        <v>1976465.4000000001</v>
      </c>
      <c r="L52" s="60">
        <f t="shared" ref="L52:L53" si="31">K52*0.96</f>
        <v>1897406.784</v>
      </c>
      <c r="M52" s="60">
        <f t="shared" ref="M52:M53" si="32">K52*0.04</f>
        <v>79058.616000000009</v>
      </c>
      <c r="N52" s="14"/>
      <c r="O52" s="40" t="e">
        <f>#REF!*35375</f>
        <v>#REF!</v>
      </c>
    </row>
    <row r="53" spans="1:56" ht="15" x14ac:dyDescent="0.25">
      <c r="B53" s="11"/>
      <c r="C53" s="12" t="s">
        <v>49</v>
      </c>
      <c r="D53" s="13">
        <v>1</v>
      </c>
      <c r="E53" s="13"/>
      <c r="F53" s="13"/>
      <c r="G53" s="13">
        <v>1</v>
      </c>
      <c r="H53" s="13">
        <f>I53+J53</f>
        <v>26.8</v>
      </c>
      <c r="I53" s="13"/>
      <c r="J53" s="13">
        <v>26.8</v>
      </c>
      <c r="K53" s="55">
        <f>H53*36199</f>
        <v>970133.20000000007</v>
      </c>
      <c r="L53" s="60">
        <f t="shared" si="31"/>
        <v>931327.87200000009</v>
      </c>
      <c r="M53" s="60">
        <f t="shared" si="32"/>
        <v>38805.328000000001</v>
      </c>
      <c r="N53" s="14"/>
      <c r="O53" s="40" t="e">
        <f>#REF!*35375</f>
        <v>#REF!</v>
      </c>
    </row>
    <row r="54" spans="1:56" s="27" customFormat="1" ht="15" x14ac:dyDescent="0.25">
      <c r="A54" s="7"/>
      <c r="B54" s="23">
        <v>7</v>
      </c>
      <c r="C54" s="24" t="s">
        <v>18</v>
      </c>
      <c r="D54" s="28">
        <v>6</v>
      </c>
      <c r="E54" s="25">
        <v>2</v>
      </c>
      <c r="F54" s="25">
        <v>0</v>
      </c>
      <c r="G54" s="25">
        <v>2</v>
      </c>
      <c r="H54" s="25">
        <v>87.8</v>
      </c>
      <c r="I54" s="25">
        <v>0</v>
      </c>
      <c r="J54" s="25">
        <f>J55+J56</f>
        <v>87.8</v>
      </c>
      <c r="K54" s="56">
        <f>K55+K56</f>
        <v>3178272.1999999997</v>
      </c>
      <c r="L54" s="56">
        <f t="shared" ref="L54:M54" si="33">L55+L56</f>
        <v>3051141.3119999995</v>
      </c>
      <c r="M54" s="56">
        <f t="shared" si="33"/>
        <v>127130.88799999999</v>
      </c>
      <c r="N54" s="26"/>
      <c r="O54" s="39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ht="15" customHeight="1" x14ac:dyDescent="0.25">
      <c r="B55" s="11"/>
      <c r="C55" s="12" t="s">
        <v>50</v>
      </c>
      <c r="D55" s="13">
        <v>3</v>
      </c>
      <c r="E55" s="13"/>
      <c r="F55" s="13"/>
      <c r="G55" s="13">
        <v>1</v>
      </c>
      <c r="H55" s="13">
        <f>I55+J55</f>
        <v>43.9</v>
      </c>
      <c r="I55" s="13"/>
      <c r="J55" s="13">
        <v>43.9</v>
      </c>
      <c r="K55" s="55">
        <f>H55*36199</f>
        <v>1589136.0999999999</v>
      </c>
      <c r="L55" s="60">
        <f t="shared" ref="L55:L56" si="34">K55*0.96</f>
        <v>1525570.6559999997</v>
      </c>
      <c r="M55" s="60">
        <f t="shared" ref="M55:M56" si="35">K55*0.04</f>
        <v>63565.443999999996</v>
      </c>
      <c r="N55" s="14"/>
      <c r="O55" s="40" t="e">
        <f>#REF!*35375</f>
        <v>#REF!</v>
      </c>
    </row>
    <row r="56" spans="1:56" ht="14.25" customHeight="1" x14ac:dyDescent="0.25">
      <c r="B56" s="11"/>
      <c r="C56" s="12" t="s">
        <v>51</v>
      </c>
      <c r="D56" s="13">
        <v>3</v>
      </c>
      <c r="E56" s="13"/>
      <c r="F56" s="13"/>
      <c r="G56" s="13">
        <v>1</v>
      </c>
      <c r="H56" s="13">
        <f>I56+J56</f>
        <v>43.9</v>
      </c>
      <c r="I56" s="13"/>
      <c r="J56" s="13">
        <v>43.9</v>
      </c>
      <c r="K56" s="55">
        <f>H56*36199</f>
        <v>1589136.0999999999</v>
      </c>
      <c r="L56" s="60">
        <f t="shared" si="34"/>
        <v>1525570.6559999997</v>
      </c>
      <c r="M56" s="60">
        <f t="shared" si="35"/>
        <v>63565.443999999996</v>
      </c>
      <c r="N56" s="14"/>
      <c r="O56" s="40" t="e">
        <f>#REF!*35375</f>
        <v>#REF!</v>
      </c>
    </row>
    <row r="57" spans="1:56" s="27" customFormat="1" ht="15" customHeight="1" x14ac:dyDescent="0.25">
      <c r="A57" s="7"/>
      <c r="B57" s="23">
        <v>8</v>
      </c>
      <c r="C57" s="24" t="s">
        <v>19</v>
      </c>
      <c r="D57" s="28">
        <v>4</v>
      </c>
      <c r="E57" s="25">
        <v>1</v>
      </c>
      <c r="F57" s="25">
        <v>0</v>
      </c>
      <c r="G57" s="25">
        <v>1</v>
      </c>
      <c r="H57" s="25">
        <v>46.9</v>
      </c>
      <c r="I57" s="25">
        <v>0</v>
      </c>
      <c r="J57" s="25">
        <v>46.9</v>
      </c>
      <c r="K57" s="56">
        <f>K58</f>
        <v>1697733.0999999999</v>
      </c>
      <c r="L57" s="56">
        <f t="shared" ref="L57:M57" si="36">L58</f>
        <v>1629823.7759999998</v>
      </c>
      <c r="M57" s="56">
        <f t="shared" si="36"/>
        <v>67909.323999999993</v>
      </c>
      <c r="N57" s="26"/>
      <c r="O57" s="39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</row>
    <row r="58" spans="1:56" ht="17.25" customHeight="1" x14ac:dyDescent="0.25">
      <c r="B58" s="11"/>
      <c r="C58" s="12" t="s">
        <v>56</v>
      </c>
      <c r="D58" s="13">
        <v>4</v>
      </c>
      <c r="E58" s="13"/>
      <c r="F58" s="13"/>
      <c r="G58" s="13">
        <v>1</v>
      </c>
      <c r="H58" s="13">
        <f>I58+J58</f>
        <v>46.9</v>
      </c>
      <c r="I58" s="13"/>
      <c r="J58" s="13">
        <v>46.9</v>
      </c>
      <c r="K58" s="55">
        <f>H58*36199</f>
        <v>1697733.0999999999</v>
      </c>
      <c r="L58" s="60">
        <f t="shared" ref="L58" si="37">K58*0.96</f>
        <v>1629823.7759999998</v>
      </c>
      <c r="M58" s="60">
        <f t="shared" ref="M58" si="38">K58*0.04</f>
        <v>67909.323999999993</v>
      </c>
      <c r="N58" s="14"/>
      <c r="O58" s="40" t="e">
        <f>#REF!*35375</f>
        <v>#REF!</v>
      </c>
    </row>
    <row r="59" spans="1:56" s="27" customFormat="1" ht="15" customHeight="1" x14ac:dyDescent="0.25">
      <c r="A59" s="7"/>
      <c r="B59" s="23">
        <v>9</v>
      </c>
      <c r="C59" s="24" t="s">
        <v>21</v>
      </c>
      <c r="D59" s="28">
        <v>3</v>
      </c>
      <c r="E59" s="25">
        <v>2</v>
      </c>
      <c r="F59" s="25">
        <v>0</v>
      </c>
      <c r="G59" s="25">
        <v>2</v>
      </c>
      <c r="H59" s="25">
        <v>88.6</v>
      </c>
      <c r="I59" s="25">
        <v>0</v>
      </c>
      <c r="J59" s="25">
        <v>88.6</v>
      </c>
      <c r="K59" s="56">
        <f>K60+K61</f>
        <v>3207231.4</v>
      </c>
      <c r="L59" s="56">
        <f t="shared" ref="L59:M59" si="39">L60+L61</f>
        <v>3078942.1439999999</v>
      </c>
      <c r="M59" s="56">
        <f t="shared" si="39"/>
        <v>128289.25599999999</v>
      </c>
      <c r="N59" s="26"/>
      <c r="O59" s="39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1:56" ht="15" customHeight="1" x14ac:dyDescent="0.25">
      <c r="B60" s="11"/>
      <c r="C60" s="12" t="s">
        <v>59</v>
      </c>
      <c r="D60" s="13">
        <v>1</v>
      </c>
      <c r="E60" s="13">
        <v>1</v>
      </c>
      <c r="F60" s="13"/>
      <c r="G60" s="13">
        <v>1</v>
      </c>
      <c r="H60" s="13">
        <f>I60+J60</f>
        <v>44.3</v>
      </c>
      <c r="I60" s="13"/>
      <c r="J60" s="13">
        <v>44.3</v>
      </c>
      <c r="K60" s="55">
        <f>H60*36199</f>
        <v>1603615.7</v>
      </c>
      <c r="L60" s="60">
        <f t="shared" ref="L60:L61" si="40">K60*0.96</f>
        <v>1539471.0719999999</v>
      </c>
      <c r="M60" s="60">
        <f t="shared" ref="M60:M61" si="41">K60*0.04</f>
        <v>64144.627999999997</v>
      </c>
      <c r="N60" s="14"/>
      <c r="O60" s="40" t="e">
        <f>#REF!*35375</f>
        <v>#REF!</v>
      </c>
    </row>
    <row r="61" spans="1:56" ht="14.25" customHeight="1" x14ac:dyDescent="0.25">
      <c r="B61" s="11"/>
      <c r="C61" s="12" t="s">
        <v>60</v>
      </c>
      <c r="D61" s="13">
        <v>2</v>
      </c>
      <c r="E61" s="13">
        <v>1</v>
      </c>
      <c r="F61" s="13"/>
      <c r="G61" s="13">
        <v>1</v>
      </c>
      <c r="H61" s="13">
        <f>I61+J61</f>
        <v>44.3</v>
      </c>
      <c r="I61" s="13"/>
      <c r="J61" s="13">
        <v>44.3</v>
      </c>
      <c r="K61" s="55">
        <f>H61*36199</f>
        <v>1603615.7</v>
      </c>
      <c r="L61" s="60">
        <f t="shared" si="40"/>
        <v>1539471.0719999999</v>
      </c>
      <c r="M61" s="60">
        <f t="shared" si="41"/>
        <v>64144.627999999997</v>
      </c>
      <c r="N61" s="14"/>
      <c r="O61" s="40" t="e">
        <f>#REF!*35375</f>
        <v>#REF!</v>
      </c>
    </row>
    <row r="62" spans="1:56" s="27" customFormat="1" ht="15" customHeight="1" x14ac:dyDescent="0.25">
      <c r="A62" s="7"/>
      <c r="B62" s="23">
        <v>10</v>
      </c>
      <c r="C62" s="24" t="s">
        <v>22</v>
      </c>
      <c r="D62" s="28">
        <v>1</v>
      </c>
      <c r="E62" s="25">
        <v>1</v>
      </c>
      <c r="F62" s="25">
        <v>0</v>
      </c>
      <c r="G62" s="25">
        <v>1</v>
      </c>
      <c r="H62" s="25">
        <v>41.8</v>
      </c>
      <c r="I62" s="25">
        <v>0</v>
      </c>
      <c r="J62" s="25">
        <v>41.8</v>
      </c>
      <c r="K62" s="56">
        <f>K63</f>
        <v>1513118.2</v>
      </c>
      <c r="L62" s="56">
        <f t="shared" ref="L62:M62" si="42">L63</f>
        <v>1452593.4719999998</v>
      </c>
      <c r="M62" s="56">
        <f t="shared" si="42"/>
        <v>60524.728000000003</v>
      </c>
      <c r="N62" s="26"/>
      <c r="O62" s="39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</row>
    <row r="63" spans="1:56" ht="15.75" customHeight="1" x14ac:dyDescent="0.25">
      <c r="B63" s="11"/>
      <c r="C63" s="12" t="s">
        <v>61</v>
      </c>
      <c r="D63" s="13">
        <v>1</v>
      </c>
      <c r="E63" s="13">
        <v>1</v>
      </c>
      <c r="F63" s="13"/>
      <c r="G63" s="13">
        <v>1</v>
      </c>
      <c r="H63" s="13">
        <f>I63+J63</f>
        <v>41.8</v>
      </c>
      <c r="I63" s="13"/>
      <c r="J63" s="13">
        <v>41.8</v>
      </c>
      <c r="K63" s="55">
        <f>H63*36199</f>
        <v>1513118.2</v>
      </c>
      <c r="L63" s="60">
        <f t="shared" ref="L63" si="43">K63*0.96</f>
        <v>1452593.4719999998</v>
      </c>
      <c r="M63" s="60">
        <f t="shared" ref="M63" si="44">K63*0.04</f>
        <v>60524.728000000003</v>
      </c>
      <c r="N63" s="14"/>
      <c r="O63" s="40" t="e">
        <f>#REF!*35375</f>
        <v>#REF!</v>
      </c>
    </row>
    <row r="64" spans="1:56" s="27" customFormat="1" ht="14.25" customHeight="1" x14ac:dyDescent="0.25">
      <c r="A64" s="7"/>
      <c r="B64" s="23">
        <v>11</v>
      </c>
      <c r="C64" s="24" t="s">
        <v>23</v>
      </c>
      <c r="D64" s="28">
        <v>5</v>
      </c>
      <c r="E64" s="25">
        <v>2</v>
      </c>
      <c r="F64" s="25">
        <v>0</v>
      </c>
      <c r="G64" s="25">
        <v>2</v>
      </c>
      <c r="H64" s="25">
        <v>78.400000000000006</v>
      </c>
      <c r="I64" s="25">
        <v>0</v>
      </c>
      <c r="J64" s="25">
        <f>J65+J66</f>
        <v>78.400000000000006</v>
      </c>
      <c r="K64" s="56">
        <f>K65+K66</f>
        <v>2838001.6</v>
      </c>
      <c r="L64" s="56">
        <f t="shared" ref="L64:M64" si="45">L65+L66</f>
        <v>2724481.5359999998</v>
      </c>
      <c r="M64" s="56">
        <f t="shared" si="45"/>
        <v>113520.06400000001</v>
      </c>
      <c r="N64" s="26"/>
      <c r="O64" s="39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</row>
    <row r="65" spans="1:56" ht="18" customHeight="1" x14ac:dyDescent="0.25">
      <c r="B65" s="11"/>
      <c r="C65" s="12" t="s">
        <v>52</v>
      </c>
      <c r="D65" s="13">
        <v>2</v>
      </c>
      <c r="E65" s="13">
        <v>1</v>
      </c>
      <c r="F65" s="13"/>
      <c r="G65" s="13">
        <v>1</v>
      </c>
      <c r="H65" s="13">
        <f>I65+J65</f>
        <v>39.200000000000003</v>
      </c>
      <c r="I65" s="13"/>
      <c r="J65" s="13">
        <v>39.200000000000003</v>
      </c>
      <c r="K65" s="55">
        <f>H65*36199</f>
        <v>1419000.8</v>
      </c>
      <c r="L65" s="60">
        <f t="shared" ref="L65:L66" si="46">K65*0.96</f>
        <v>1362240.7679999999</v>
      </c>
      <c r="M65" s="60">
        <f t="shared" ref="M65:M66" si="47">K65*0.04</f>
        <v>56760.032000000007</v>
      </c>
      <c r="N65" s="14"/>
      <c r="O65" s="40" t="e">
        <f>#REF!*35375</f>
        <v>#REF!</v>
      </c>
    </row>
    <row r="66" spans="1:56" ht="16.5" customHeight="1" x14ac:dyDescent="0.25">
      <c r="B66" s="11"/>
      <c r="C66" s="12" t="s">
        <v>53</v>
      </c>
      <c r="D66" s="13">
        <v>3</v>
      </c>
      <c r="E66" s="13">
        <v>1</v>
      </c>
      <c r="F66" s="13"/>
      <c r="G66" s="13">
        <v>1</v>
      </c>
      <c r="H66" s="13">
        <f>I66+J66</f>
        <v>39.200000000000003</v>
      </c>
      <c r="I66" s="13"/>
      <c r="J66" s="13">
        <v>39.200000000000003</v>
      </c>
      <c r="K66" s="55">
        <f>H66*36199</f>
        <v>1419000.8</v>
      </c>
      <c r="L66" s="60">
        <f t="shared" si="46"/>
        <v>1362240.7679999999</v>
      </c>
      <c r="M66" s="60">
        <f t="shared" si="47"/>
        <v>56760.032000000007</v>
      </c>
      <c r="N66" s="14"/>
      <c r="O66" s="40" t="e">
        <f>#REF!*35375</f>
        <v>#REF!</v>
      </c>
    </row>
    <row r="67" spans="1:56" s="27" customFormat="1" ht="15" x14ac:dyDescent="0.25">
      <c r="A67" s="7"/>
      <c r="B67" s="23">
        <v>12</v>
      </c>
      <c r="C67" s="24" t="s">
        <v>24</v>
      </c>
      <c r="D67" s="28">
        <v>2</v>
      </c>
      <c r="E67" s="25">
        <v>2</v>
      </c>
      <c r="F67" s="25">
        <v>0</v>
      </c>
      <c r="G67" s="25">
        <v>2</v>
      </c>
      <c r="H67" s="49">
        <v>86</v>
      </c>
      <c r="I67" s="25">
        <v>0</v>
      </c>
      <c r="J67" s="49">
        <v>86</v>
      </c>
      <c r="K67" s="56">
        <f>K68+K69</f>
        <v>3113114</v>
      </c>
      <c r="L67" s="56">
        <f t="shared" ref="L67:M67" si="48">L68+L69</f>
        <v>2988589.44</v>
      </c>
      <c r="M67" s="56">
        <f t="shared" si="48"/>
        <v>124524.56</v>
      </c>
      <c r="N67" s="26"/>
      <c r="O67" s="39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</row>
    <row r="68" spans="1:56" ht="15" x14ac:dyDescent="0.25">
      <c r="B68" s="11"/>
      <c r="C68" s="12" t="s">
        <v>54</v>
      </c>
      <c r="D68" s="13">
        <v>1</v>
      </c>
      <c r="E68" s="13">
        <v>1</v>
      </c>
      <c r="F68" s="13"/>
      <c r="G68" s="13">
        <v>1</v>
      </c>
      <c r="H68" s="50">
        <f>I68+J68</f>
        <v>43</v>
      </c>
      <c r="I68" s="13"/>
      <c r="J68" s="50">
        <v>43</v>
      </c>
      <c r="K68" s="55">
        <f>H68*36199</f>
        <v>1556557</v>
      </c>
      <c r="L68" s="60">
        <f t="shared" ref="L68:L69" si="49">K68*0.96</f>
        <v>1494294.72</v>
      </c>
      <c r="M68" s="60">
        <f t="shared" ref="M68:M69" si="50">K68*0.04</f>
        <v>62262.28</v>
      </c>
      <c r="N68" s="14"/>
      <c r="O68" s="40" t="e">
        <f>#REF!*35375</f>
        <v>#REF!</v>
      </c>
    </row>
    <row r="69" spans="1:56" ht="15" x14ac:dyDescent="0.25">
      <c r="B69" s="11"/>
      <c r="C69" s="12" t="s">
        <v>55</v>
      </c>
      <c r="D69" s="13">
        <v>1</v>
      </c>
      <c r="E69" s="13">
        <v>1</v>
      </c>
      <c r="F69" s="13"/>
      <c r="G69" s="13">
        <v>1</v>
      </c>
      <c r="H69" s="50">
        <f>I69+J69</f>
        <v>43</v>
      </c>
      <c r="I69" s="13"/>
      <c r="J69" s="50">
        <v>43</v>
      </c>
      <c r="K69" s="55">
        <f>H69*36199</f>
        <v>1556557</v>
      </c>
      <c r="L69" s="60">
        <f t="shared" si="49"/>
        <v>1494294.72</v>
      </c>
      <c r="M69" s="60">
        <f t="shared" si="50"/>
        <v>62262.28</v>
      </c>
      <c r="N69" s="14"/>
      <c r="O69" s="40" t="e">
        <f>#REF!*35375</f>
        <v>#REF!</v>
      </c>
    </row>
    <row r="70" spans="1:56" s="27" customFormat="1" ht="15" customHeight="1" x14ac:dyDescent="0.25">
      <c r="A70" s="7"/>
      <c r="B70" s="23">
        <v>13</v>
      </c>
      <c r="C70" s="24" t="s">
        <v>25</v>
      </c>
      <c r="D70" s="28">
        <v>5</v>
      </c>
      <c r="E70" s="25">
        <v>4</v>
      </c>
      <c r="F70" s="25">
        <v>0</v>
      </c>
      <c r="G70" s="25">
        <v>4</v>
      </c>
      <c r="H70" s="25">
        <f>H71+H72+H73+H74</f>
        <v>154.80000000000001</v>
      </c>
      <c r="I70" s="25">
        <v>0</v>
      </c>
      <c r="J70" s="25">
        <f>J71+J72+J73+J74</f>
        <v>154.80000000000001</v>
      </c>
      <c r="K70" s="56">
        <f>K71+K72+K73+K74</f>
        <v>5603605.2000000002</v>
      </c>
      <c r="L70" s="56">
        <f t="shared" ref="L70:M70" si="51">L71+L72+L73+L74</f>
        <v>5379460.9920000006</v>
      </c>
      <c r="M70" s="56">
        <f t="shared" si="51"/>
        <v>224144.20800000001</v>
      </c>
      <c r="N70" s="26"/>
      <c r="O70" s="39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</row>
    <row r="71" spans="1:56" ht="15.75" customHeight="1" x14ac:dyDescent="0.25">
      <c r="B71" s="11"/>
      <c r="C71" s="12" t="s">
        <v>62</v>
      </c>
      <c r="D71" s="13">
        <v>1</v>
      </c>
      <c r="E71" s="13">
        <v>1</v>
      </c>
      <c r="F71" s="13"/>
      <c r="G71" s="13">
        <v>1</v>
      </c>
      <c r="H71" s="13">
        <f>I71+J71</f>
        <v>39.1</v>
      </c>
      <c r="I71" s="13"/>
      <c r="J71" s="13">
        <v>39.1</v>
      </c>
      <c r="K71" s="55">
        <f>H71*36199</f>
        <v>1415380.9000000001</v>
      </c>
      <c r="L71" s="60">
        <f t="shared" ref="L71:L74" si="52">K71*0.96</f>
        <v>1358765.6640000001</v>
      </c>
      <c r="M71" s="60">
        <f t="shared" ref="M71:M74" si="53">K71*0.04</f>
        <v>56615.236000000004</v>
      </c>
      <c r="N71" s="14"/>
      <c r="O71" s="40" t="e">
        <f>#REF!*35375</f>
        <v>#REF!</v>
      </c>
    </row>
    <row r="72" spans="1:56" ht="15" x14ac:dyDescent="0.25">
      <c r="B72" s="11"/>
      <c r="C72" s="12" t="s">
        <v>63</v>
      </c>
      <c r="D72" s="13">
        <v>1</v>
      </c>
      <c r="E72" s="13">
        <v>1</v>
      </c>
      <c r="F72" s="13"/>
      <c r="G72" s="13">
        <v>1</v>
      </c>
      <c r="H72" s="13">
        <f>I72+J72</f>
        <v>39.1</v>
      </c>
      <c r="I72" s="13"/>
      <c r="J72" s="13">
        <v>39.1</v>
      </c>
      <c r="K72" s="55">
        <f>H72*36199</f>
        <v>1415380.9000000001</v>
      </c>
      <c r="L72" s="60">
        <f t="shared" si="52"/>
        <v>1358765.6640000001</v>
      </c>
      <c r="M72" s="60">
        <f t="shared" si="53"/>
        <v>56615.236000000004</v>
      </c>
      <c r="N72" s="14"/>
      <c r="O72" s="40" t="e">
        <f>#REF!*35375</f>
        <v>#REF!</v>
      </c>
    </row>
    <row r="73" spans="1:56" ht="15" x14ac:dyDescent="0.25">
      <c r="B73" s="11"/>
      <c r="C73" s="12" t="s">
        <v>64</v>
      </c>
      <c r="D73" s="13">
        <v>2</v>
      </c>
      <c r="E73" s="13">
        <v>1</v>
      </c>
      <c r="F73" s="13"/>
      <c r="G73" s="13">
        <v>1</v>
      </c>
      <c r="H73" s="13">
        <f>I73+J73</f>
        <v>39.1</v>
      </c>
      <c r="I73" s="13"/>
      <c r="J73" s="13">
        <v>39.1</v>
      </c>
      <c r="K73" s="55">
        <f>H73*36199</f>
        <v>1415380.9000000001</v>
      </c>
      <c r="L73" s="60">
        <f t="shared" si="52"/>
        <v>1358765.6640000001</v>
      </c>
      <c r="M73" s="60">
        <f t="shared" si="53"/>
        <v>56615.236000000004</v>
      </c>
      <c r="N73" s="14"/>
      <c r="O73" s="40" t="e">
        <f>#REF!*35375</f>
        <v>#REF!</v>
      </c>
    </row>
    <row r="74" spans="1:56" ht="15" x14ac:dyDescent="0.25">
      <c r="B74" s="11"/>
      <c r="C74" s="12" t="s">
        <v>65</v>
      </c>
      <c r="D74" s="13">
        <v>1</v>
      </c>
      <c r="E74" s="13">
        <v>1</v>
      </c>
      <c r="F74" s="13"/>
      <c r="G74" s="13">
        <v>1</v>
      </c>
      <c r="H74" s="13">
        <f>I74+J74</f>
        <v>37.5</v>
      </c>
      <c r="I74" s="13"/>
      <c r="J74" s="13">
        <v>37.5</v>
      </c>
      <c r="K74" s="55">
        <f>H74*36199</f>
        <v>1357462.5</v>
      </c>
      <c r="L74" s="60">
        <f t="shared" si="52"/>
        <v>1303164</v>
      </c>
      <c r="M74" s="60">
        <f t="shared" si="53"/>
        <v>54298.5</v>
      </c>
      <c r="N74" s="14"/>
      <c r="O74" s="40" t="e">
        <f>#REF!*35375</f>
        <v>#REF!</v>
      </c>
    </row>
    <row r="75" spans="1:56" s="27" customFormat="1" ht="15" x14ac:dyDescent="0.25">
      <c r="A75" s="7"/>
      <c r="B75" s="23">
        <v>14</v>
      </c>
      <c r="C75" s="24" t="s">
        <v>26</v>
      </c>
      <c r="D75" s="25">
        <f>D76+D77</f>
        <v>2</v>
      </c>
      <c r="E75" s="25">
        <f>E76+E77</f>
        <v>2</v>
      </c>
      <c r="F75" s="25">
        <v>0</v>
      </c>
      <c r="G75" s="25">
        <f>G76+G77</f>
        <v>2</v>
      </c>
      <c r="H75" s="25">
        <f>H76+H77</f>
        <v>113.6</v>
      </c>
      <c r="I75" s="25">
        <v>0</v>
      </c>
      <c r="J75" s="25">
        <f>J76+J77</f>
        <v>113.6</v>
      </c>
      <c r="K75" s="58">
        <f>K76+K77</f>
        <v>4112206.4</v>
      </c>
      <c r="L75" s="58">
        <f>L76+L77</f>
        <v>3947718.1439999999</v>
      </c>
      <c r="M75" s="58">
        <f>M76+M77</f>
        <v>164488.25599999999</v>
      </c>
      <c r="N75" s="26"/>
      <c r="O75" s="39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1:56" s="27" customFormat="1" ht="15" x14ac:dyDescent="0.25">
      <c r="A76" s="7"/>
      <c r="B76" s="11"/>
      <c r="C76" s="12" t="s">
        <v>124</v>
      </c>
      <c r="D76" s="13">
        <v>1</v>
      </c>
      <c r="E76" s="13">
        <v>1</v>
      </c>
      <c r="F76" s="13"/>
      <c r="G76" s="13">
        <v>1</v>
      </c>
      <c r="H76" s="13">
        <v>56.8</v>
      </c>
      <c r="I76" s="13"/>
      <c r="J76" s="13">
        <v>56.8</v>
      </c>
      <c r="K76" s="55">
        <f>H76*36199</f>
        <v>2056103.2</v>
      </c>
      <c r="L76" s="60">
        <f t="shared" ref="L76:L77" si="54">K76*0.96</f>
        <v>1973859.0719999999</v>
      </c>
      <c r="M76" s="60">
        <f t="shared" ref="M76:M77" si="55">K76*0.04</f>
        <v>82244.127999999997</v>
      </c>
      <c r="N76" s="14"/>
      <c r="O76" s="39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1:56" ht="15" x14ac:dyDescent="0.25">
      <c r="B77" s="11"/>
      <c r="C77" s="12" t="s">
        <v>66</v>
      </c>
      <c r="D77" s="13">
        <v>1</v>
      </c>
      <c r="E77" s="13">
        <v>1</v>
      </c>
      <c r="F77" s="13"/>
      <c r="G77" s="13">
        <v>1</v>
      </c>
      <c r="H77" s="13">
        <f>I77+J77</f>
        <v>56.8</v>
      </c>
      <c r="I77" s="13"/>
      <c r="J77" s="13">
        <v>56.8</v>
      </c>
      <c r="K77" s="55">
        <f>H77*36199</f>
        <v>2056103.2</v>
      </c>
      <c r="L77" s="60">
        <f t="shared" si="54"/>
        <v>1973859.0719999999</v>
      </c>
      <c r="M77" s="60">
        <f t="shared" si="55"/>
        <v>82244.127999999997</v>
      </c>
      <c r="N77" s="14"/>
      <c r="O77" s="40" t="e">
        <f>#REF!*35375</f>
        <v>#REF!</v>
      </c>
    </row>
    <row r="78" spans="1:56" s="27" customFormat="1" ht="15" x14ac:dyDescent="0.25">
      <c r="A78" s="7"/>
      <c r="B78" s="23">
        <v>15</v>
      </c>
      <c r="C78" s="24" t="s">
        <v>27</v>
      </c>
      <c r="D78" s="28">
        <v>2</v>
      </c>
      <c r="E78" s="25">
        <v>1</v>
      </c>
      <c r="F78" s="25">
        <v>0</v>
      </c>
      <c r="G78" s="25">
        <v>1</v>
      </c>
      <c r="H78" s="49">
        <v>35</v>
      </c>
      <c r="I78" s="25">
        <v>0</v>
      </c>
      <c r="J78" s="49">
        <v>35</v>
      </c>
      <c r="K78" s="56">
        <f>K79</f>
        <v>1266965</v>
      </c>
      <c r="L78" s="56">
        <f t="shared" ref="L78:M78" si="56">L79</f>
        <v>1216286.3999999999</v>
      </c>
      <c r="M78" s="56">
        <f t="shared" si="56"/>
        <v>50678.6</v>
      </c>
      <c r="N78" s="26"/>
      <c r="O78" s="39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spans="1:56" ht="15" x14ac:dyDescent="0.25">
      <c r="B79" s="11"/>
      <c r="C79" s="12" t="s">
        <v>67</v>
      </c>
      <c r="D79" s="13">
        <v>2</v>
      </c>
      <c r="E79" s="13">
        <v>1</v>
      </c>
      <c r="F79" s="13"/>
      <c r="G79" s="13">
        <v>1</v>
      </c>
      <c r="H79" s="50">
        <f>I79+J79</f>
        <v>35</v>
      </c>
      <c r="I79" s="13"/>
      <c r="J79" s="50">
        <v>35</v>
      </c>
      <c r="K79" s="55">
        <f>H79*36199</f>
        <v>1266965</v>
      </c>
      <c r="L79" s="60">
        <f t="shared" ref="L79" si="57">K79*0.96</f>
        <v>1216286.3999999999</v>
      </c>
      <c r="M79" s="60">
        <f t="shared" ref="M79" si="58">K79*0.04</f>
        <v>50678.6</v>
      </c>
      <c r="N79" s="14"/>
      <c r="O79" s="40" t="e">
        <f>#REF!*35375</f>
        <v>#REF!</v>
      </c>
    </row>
    <row r="80" spans="1:56" ht="15" x14ac:dyDescent="0.25">
      <c r="B80" s="23">
        <v>16</v>
      </c>
      <c r="C80" s="24" t="s">
        <v>28</v>
      </c>
      <c r="D80" s="28">
        <v>2</v>
      </c>
      <c r="E80" s="25">
        <v>1</v>
      </c>
      <c r="F80" s="25">
        <v>0</v>
      </c>
      <c r="G80" s="25">
        <v>1</v>
      </c>
      <c r="H80" s="25">
        <v>41.7</v>
      </c>
      <c r="I80" s="25">
        <v>0</v>
      </c>
      <c r="J80" s="25">
        <v>41.7</v>
      </c>
      <c r="K80" s="56">
        <f>K81</f>
        <v>1509498.3</v>
      </c>
      <c r="L80" s="56">
        <f t="shared" ref="L80:M80" si="59">L81</f>
        <v>1449118.368</v>
      </c>
      <c r="M80" s="56">
        <f t="shared" si="59"/>
        <v>60379.932000000001</v>
      </c>
      <c r="N80" s="26"/>
      <c r="O80" s="39"/>
    </row>
    <row r="81" spans="1:56" ht="15" x14ac:dyDescent="0.25">
      <c r="B81" s="11"/>
      <c r="C81" s="12" t="s">
        <v>73</v>
      </c>
      <c r="D81" s="13">
        <v>2</v>
      </c>
      <c r="E81" s="13">
        <v>1</v>
      </c>
      <c r="F81" s="13"/>
      <c r="G81" s="13">
        <v>1</v>
      </c>
      <c r="H81" s="50">
        <f>I81+J81</f>
        <v>41.7</v>
      </c>
      <c r="I81" s="13"/>
      <c r="J81" s="13">
        <v>41.7</v>
      </c>
      <c r="K81" s="55">
        <f>H81*36199</f>
        <v>1509498.3</v>
      </c>
      <c r="L81" s="60">
        <f t="shared" ref="L81" si="60">K81*0.96</f>
        <v>1449118.368</v>
      </c>
      <c r="M81" s="60">
        <f t="shared" ref="M81" si="61">K81*0.04</f>
        <v>60379.932000000001</v>
      </c>
      <c r="N81" s="14"/>
      <c r="O81" s="40" t="e">
        <f>#REF!*35375</f>
        <v>#REF!</v>
      </c>
    </row>
    <row r="82" spans="1:56" ht="28.5" x14ac:dyDescent="0.25">
      <c r="B82" s="23">
        <v>17</v>
      </c>
      <c r="C82" s="29" t="s">
        <v>29</v>
      </c>
      <c r="D82" s="30">
        <v>5</v>
      </c>
      <c r="E82" s="31">
        <v>2</v>
      </c>
      <c r="F82" s="31">
        <v>0</v>
      </c>
      <c r="G82" s="31">
        <v>2</v>
      </c>
      <c r="H82" s="31">
        <v>74.5</v>
      </c>
      <c r="I82" s="31">
        <v>0</v>
      </c>
      <c r="J82" s="31">
        <v>74.5</v>
      </c>
      <c r="K82" s="56">
        <f>K83+K84</f>
        <v>2696825.5</v>
      </c>
      <c r="L82" s="56">
        <f t="shared" ref="L82:M82" si="62">L83+L84</f>
        <v>2588952.48</v>
      </c>
      <c r="M82" s="56">
        <f t="shared" si="62"/>
        <v>107873.02</v>
      </c>
      <c r="N82" s="31"/>
      <c r="O82" s="39"/>
    </row>
    <row r="83" spans="1:56" ht="15" x14ac:dyDescent="0.25">
      <c r="B83" s="11"/>
      <c r="C83" s="12" t="s">
        <v>74</v>
      </c>
      <c r="D83" s="15">
        <v>1</v>
      </c>
      <c r="E83" s="15">
        <v>1</v>
      </c>
      <c r="F83" s="15"/>
      <c r="G83" s="15">
        <v>1</v>
      </c>
      <c r="H83" s="50">
        <f>I83+J83</f>
        <v>37.5</v>
      </c>
      <c r="I83" s="15"/>
      <c r="J83" s="15">
        <v>37.5</v>
      </c>
      <c r="K83" s="55">
        <f>H83*36199</f>
        <v>1357462.5</v>
      </c>
      <c r="L83" s="60">
        <f t="shared" ref="L83:L84" si="63">K83*0.96</f>
        <v>1303164</v>
      </c>
      <c r="M83" s="60">
        <f t="shared" ref="M83:M84" si="64">K83*0.04</f>
        <v>54298.5</v>
      </c>
      <c r="N83" s="15"/>
      <c r="O83" s="40" t="e">
        <f>#REF!*35375</f>
        <v>#REF!</v>
      </c>
    </row>
    <row r="84" spans="1:56" ht="15" x14ac:dyDescent="0.25">
      <c r="B84" s="11"/>
      <c r="C84" s="12" t="s">
        <v>75</v>
      </c>
      <c r="D84" s="15">
        <v>4</v>
      </c>
      <c r="E84" s="15">
        <v>1</v>
      </c>
      <c r="F84" s="15"/>
      <c r="G84" s="15">
        <v>1</v>
      </c>
      <c r="H84" s="50">
        <f>I84+J84</f>
        <v>37</v>
      </c>
      <c r="I84" s="15"/>
      <c r="J84" s="51">
        <v>37</v>
      </c>
      <c r="K84" s="55">
        <f>H84*36199</f>
        <v>1339363</v>
      </c>
      <c r="L84" s="60">
        <f t="shared" si="63"/>
        <v>1285788.48</v>
      </c>
      <c r="M84" s="60">
        <f t="shared" si="64"/>
        <v>53574.520000000004</v>
      </c>
      <c r="N84" s="15"/>
      <c r="O84" s="40" t="e">
        <f>#REF!*35375</f>
        <v>#REF!</v>
      </c>
    </row>
    <row r="85" spans="1:56" ht="15" x14ac:dyDescent="0.25">
      <c r="B85" s="23">
        <v>18</v>
      </c>
      <c r="C85" s="29" t="s">
        <v>30</v>
      </c>
      <c r="D85" s="28">
        <v>1</v>
      </c>
      <c r="E85" s="25">
        <v>1</v>
      </c>
      <c r="F85" s="25">
        <v>0</v>
      </c>
      <c r="G85" s="25">
        <v>1</v>
      </c>
      <c r="H85" s="25">
        <v>50.1</v>
      </c>
      <c r="I85" s="25">
        <v>0</v>
      </c>
      <c r="J85" s="25">
        <v>50.1</v>
      </c>
      <c r="K85" s="56">
        <f>K86</f>
        <v>1813569.9000000001</v>
      </c>
      <c r="L85" s="56">
        <f t="shared" ref="L85:M85" si="65">L86</f>
        <v>1741027.1040000001</v>
      </c>
      <c r="M85" s="56">
        <f t="shared" si="65"/>
        <v>72542.796000000002</v>
      </c>
      <c r="N85" s="26"/>
      <c r="O85" s="39"/>
    </row>
    <row r="86" spans="1:56" ht="15" x14ac:dyDescent="0.25">
      <c r="B86" s="11"/>
      <c r="C86" s="12" t="s">
        <v>76</v>
      </c>
      <c r="D86" s="13">
        <v>1</v>
      </c>
      <c r="E86" s="13">
        <v>1</v>
      </c>
      <c r="F86" s="13"/>
      <c r="G86" s="13">
        <v>1</v>
      </c>
      <c r="H86" s="50">
        <f>I86+J86</f>
        <v>50.1</v>
      </c>
      <c r="I86" s="13"/>
      <c r="J86" s="13">
        <v>50.1</v>
      </c>
      <c r="K86" s="55">
        <f>H86*36199</f>
        <v>1813569.9000000001</v>
      </c>
      <c r="L86" s="60">
        <f t="shared" ref="L86" si="66">K86*0.96</f>
        <v>1741027.1040000001</v>
      </c>
      <c r="M86" s="60">
        <f t="shared" ref="M86:M116" si="67">K86*0.04</f>
        <v>72542.796000000002</v>
      </c>
      <c r="N86" s="14"/>
      <c r="O86" s="40" t="e">
        <f>#REF!*35375</f>
        <v>#REF!</v>
      </c>
    </row>
    <row r="87" spans="1:56" ht="28.5" x14ac:dyDescent="0.25">
      <c r="B87" s="23">
        <v>19</v>
      </c>
      <c r="C87" s="29" t="s">
        <v>31</v>
      </c>
      <c r="D87" s="28">
        <v>3</v>
      </c>
      <c r="E87" s="25">
        <v>2</v>
      </c>
      <c r="F87" s="25">
        <v>0</v>
      </c>
      <c r="G87" s="25">
        <v>2</v>
      </c>
      <c r="H87" s="49">
        <f>H88+H89</f>
        <v>96</v>
      </c>
      <c r="I87" s="25">
        <v>0</v>
      </c>
      <c r="J87" s="25">
        <v>96</v>
      </c>
      <c r="K87" s="56">
        <f>K88+K89</f>
        <v>3475104</v>
      </c>
      <c r="L87" s="56">
        <f t="shared" ref="L87:M87" si="68">L88+L89</f>
        <v>3336099.8399999999</v>
      </c>
      <c r="M87" s="56">
        <f t="shared" si="68"/>
        <v>139004.16</v>
      </c>
      <c r="N87" s="26"/>
      <c r="O87" s="39"/>
    </row>
    <row r="88" spans="1:56" ht="15" x14ac:dyDescent="0.25">
      <c r="B88" s="11"/>
      <c r="C88" s="12" t="s">
        <v>68</v>
      </c>
      <c r="D88" s="13">
        <v>2</v>
      </c>
      <c r="E88" s="13">
        <v>1</v>
      </c>
      <c r="F88" s="13"/>
      <c r="G88" s="13">
        <v>1</v>
      </c>
      <c r="H88" s="50">
        <f>I88+J88</f>
        <v>48.2</v>
      </c>
      <c r="I88" s="13"/>
      <c r="J88" s="13">
        <v>48.2</v>
      </c>
      <c r="K88" s="55">
        <f>H88*36199</f>
        <v>1744791.8</v>
      </c>
      <c r="L88" s="60">
        <f t="shared" ref="L88:L89" si="69">K88*0.96</f>
        <v>1675000.128</v>
      </c>
      <c r="M88" s="60">
        <f t="shared" si="67"/>
        <v>69791.672000000006</v>
      </c>
      <c r="N88" s="14"/>
      <c r="O88" s="40" t="e">
        <f>#REF!*35375</f>
        <v>#REF!</v>
      </c>
    </row>
    <row r="89" spans="1:56" ht="15" x14ac:dyDescent="0.25">
      <c r="B89" s="11"/>
      <c r="C89" s="12" t="s">
        <v>69</v>
      </c>
      <c r="D89" s="13">
        <v>1</v>
      </c>
      <c r="E89" s="13">
        <v>1</v>
      </c>
      <c r="F89" s="13"/>
      <c r="G89" s="13">
        <v>1</v>
      </c>
      <c r="H89" s="50">
        <f>I89+J89</f>
        <v>47.8</v>
      </c>
      <c r="I89" s="13"/>
      <c r="J89" s="13">
        <v>47.8</v>
      </c>
      <c r="K89" s="55">
        <f>H89*36199</f>
        <v>1730312.2</v>
      </c>
      <c r="L89" s="60">
        <f t="shared" si="69"/>
        <v>1661099.7119999998</v>
      </c>
      <c r="M89" s="60">
        <f t="shared" si="67"/>
        <v>69212.487999999998</v>
      </c>
      <c r="N89" s="14"/>
      <c r="O89" s="40" t="e">
        <f>#REF!*35375</f>
        <v>#REF!</v>
      </c>
    </row>
    <row r="90" spans="1:56" ht="15" x14ac:dyDescent="0.25">
      <c r="B90" s="23">
        <v>20</v>
      </c>
      <c r="C90" s="29" t="s">
        <v>32</v>
      </c>
      <c r="D90" s="28">
        <v>4</v>
      </c>
      <c r="E90" s="25">
        <v>2</v>
      </c>
      <c r="F90" s="25">
        <v>0</v>
      </c>
      <c r="G90" s="25">
        <v>2</v>
      </c>
      <c r="H90" s="25">
        <v>61.4</v>
      </c>
      <c r="I90" s="25">
        <v>0</v>
      </c>
      <c r="J90" s="25">
        <v>61.4</v>
      </c>
      <c r="K90" s="56">
        <f>K91+K92</f>
        <v>2222618.6</v>
      </c>
      <c r="L90" s="56">
        <f t="shared" ref="L90:M90" si="70">L91+L92</f>
        <v>2133713.8559999997</v>
      </c>
      <c r="M90" s="56">
        <f t="shared" si="70"/>
        <v>88904.744000000006</v>
      </c>
      <c r="N90" s="26"/>
      <c r="O90" s="39"/>
    </row>
    <row r="91" spans="1:56" ht="15" x14ac:dyDescent="0.25">
      <c r="B91" s="11"/>
      <c r="C91" s="12" t="s">
        <v>70</v>
      </c>
      <c r="D91" s="13">
        <v>3</v>
      </c>
      <c r="E91" s="13">
        <v>1</v>
      </c>
      <c r="F91" s="13"/>
      <c r="G91" s="13">
        <v>1</v>
      </c>
      <c r="H91" s="50">
        <f>I91+J91</f>
        <v>30.8</v>
      </c>
      <c r="I91" s="13"/>
      <c r="J91" s="13">
        <v>30.8</v>
      </c>
      <c r="K91" s="55">
        <f>H91*36199</f>
        <v>1114929.2</v>
      </c>
      <c r="L91" s="60">
        <f t="shared" ref="L91:L92" si="71">K91*0.96</f>
        <v>1070332.0319999999</v>
      </c>
      <c r="M91" s="60">
        <f t="shared" si="67"/>
        <v>44597.167999999998</v>
      </c>
      <c r="N91" s="14"/>
      <c r="O91" s="40" t="e">
        <f>#REF!*35375</f>
        <v>#REF!</v>
      </c>
    </row>
    <row r="92" spans="1:56" ht="15" x14ac:dyDescent="0.25">
      <c r="B92" s="11"/>
      <c r="C92" s="12" t="s">
        <v>71</v>
      </c>
      <c r="D92" s="13">
        <v>1</v>
      </c>
      <c r="E92" s="13">
        <v>1</v>
      </c>
      <c r="F92" s="13"/>
      <c r="G92" s="13">
        <v>1</v>
      </c>
      <c r="H92" s="50">
        <f>I92+J92</f>
        <v>30.6</v>
      </c>
      <c r="I92" s="13"/>
      <c r="J92" s="13">
        <v>30.6</v>
      </c>
      <c r="K92" s="55">
        <f>H92*36199</f>
        <v>1107689.4000000001</v>
      </c>
      <c r="L92" s="60">
        <f t="shared" si="71"/>
        <v>1063381.824</v>
      </c>
      <c r="M92" s="60">
        <f t="shared" si="67"/>
        <v>44307.576000000008</v>
      </c>
      <c r="N92" s="14"/>
      <c r="O92" s="40" t="e">
        <f>#REF!*35375</f>
        <v>#REF!</v>
      </c>
    </row>
    <row r="93" spans="1:56" s="7" customFormat="1" ht="21" customHeight="1" x14ac:dyDescent="0.25">
      <c r="B93" s="23">
        <v>21</v>
      </c>
      <c r="C93" s="29" t="s">
        <v>33</v>
      </c>
      <c r="D93" s="28">
        <v>2</v>
      </c>
      <c r="E93" s="25">
        <v>2</v>
      </c>
      <c r="F93" s="25">
        <v>0</v>
      </c>
      <c r="G93" s="25">
        <v>2</v>
      </c>
      <c r="H93" s="49">
        <v>40</v>
      </c>
      <c r="I93" s="25">
        <v>0</v>
      </c>
      <c r="J93" s="49">
        <v>40</v>
      </c>
      <c r="K93" s="56">
        <f>K94+K95</f>
        <v>1447960</v>
      </c>
      <c r="L93" s="56">
        <f t="shared" ref="L93:M93" si="72">L94+L95</f>
        <v>1390041.6</v>
      </c>
      <c r="M93" s="56">
        <f t="shared" si="72"/>
        <v>57918.400000000001</v>
      </c>
      <c r="N93" s="26"/>
      <c r="O93" s="39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</row>
    <row r="94" spans="1:56" s="32" customFormat="1" ht="15" customHeight="1" x14ac:dyDescent="0.25">
      <c r="A94" s="66"/>
      <c r="B94" s="11"/>
      <c r="C94" s="16" t="s">
        <v>77</v>
      </c>
      <c r="D94" s="17">
        <v>1</v>
      </c>
      <c r="E94" s="17">
        <v>1</v>
      </c>
      <c r="F94" s="17"/>
      <c r="G94" s="17">
        <v>1</v>
      </c>
      <c r="H94" s="50">
        <f>I94+J94</f>
        <v>20.100000000000001</v>
      </c>
      <c r="I94" s="17"/>
      <c r="J94" s="17">
        <v>20.100000000000001</v>
      </c>
      <c r="K94" s="55">
        <f>H94*36199</f>
        <v>727599.9</v>
      </c>
      <c r="L94" s="60">
        <f t="shared" ref="L94:L95" si="73">K94*0.96</f>
        <v>698495.90399999998</v>
      </c>
      <c r="M94" s="60">
        <f t="shared" si="67"/>
        <v>29103.996000000003</v>
      </c>
      <c r="N94" s="14"/>
      <c r="O94" s="40" t="e">
        <f>#REF!*35375</f>
        <v>#REF!</v>
      </c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</row>
    <row r="95" spans="1:56" s="6" customFormat="1" ht="15" customHeight="1" x14ac:dyDescent="0.25">
      <c r="A95" s="66"/>
      <c r="B95" s="11"/>
      <c r="C95" s="16" t="s">
        <v>78</v>
      </c>
      <c r="D95" s="17">
        <v>1</v>
      </c>
      <c r="E95" s="17">
        <v>1</v>
      </c>
      <c r="F95" s="17"/>
      <c r="G95" s="17">
        <v>1</v>
      </c>
      <c r="H95" s="50">
        <f>I95+J95</f>
        <v>19.899999999999999</v>
      </c>
      <c r="I95" s="17"/>
      <c r="J95" s="17">
        <v>19.899999999999999</v>
      </c>
      <c r="K95" s="55">
        <f>H95*36199</f>
        <v>720360.1</v>
      </c>
      <c r="L95" s="60">
        <f t="shared" si="73"/>
        <v>691545.696</v>
      </c>
      <c r="M95" s="60">
        <f t="shared" si="67"/>
        <v>28814.403999999999</v>
      </c>
      <c r="N95" s="14"/>
      <c r="O95" s="40" t="e">
        <f>#REF!*35375</f>
        <v>#REF!</v>
      </c>
    </row>
    <row r="96" spans="1:56" s="6" customFormat="1" ht="15" customHeight="1" x14ac:dyDescent="0.25">
      <c r="A96" s="66"/>
      <c r="B96" s="23">
        <v>22</v>
      </c>
      <c r="C96" s="29" t="s">
        <v>34</v>
      </c>
      <c r="D96" s="30">
        <v>1</v>
      </c>
      <c r="E96" s="31">
        <v>1</v>
      </c>
      <c r="F96" s="31">
        <v>0</v>
      </c>
      <c r="G96" s="31">
        <v>1</v>
      </c>
      <c r="H96" s="31">
        <v>35.1</v>
      </c>
      <c r="I96" s="31">
        <v>0</v>
      </c>
      <c r="J96" s="31">
        <v>35.1</v>
      </c>
      <c r="K96" s="56">
        <f>K97</f>
        <v>1270584.9000000001</v>
      </c>
      <c r="L96" s="56">
        <f t="shared" ref="L96:M96" si="74">L97</f>
        <v>1219761.5040000002</v>
      </c>
      <c r="M96" s="56">
        <f t="shared" si="74"/>
        <v>50823.396000000008</v>
      </c>
      <c r="N96" s="31"/>
      <c r="O96" s="39"/>
    </row>
    <row r="97" spans="1:56" s="27" customFormat="1" ht="15" x14ac:dyDescent="0.25">
      <c r="A97" s="7"/>
      <c r="B97" s="11"/>
      <c r="C97" s="12" t="s">
        <v>79</v>
      </c>
      <c r="D97" s="15">
        <v>1</v>
      </c>
      <c r="E97" s="15">
        <v>1</v>
      </c>
      <c r="F97" s="15"/>
      <c r="G97" s="15">
        <v>1</v>
      </c>
      <c r="H97" s="50">
        <f>I97+J97</f>
        <v>35.1</v>
      </c>
      <c r="I97" s="15"/>
      <c r="J97" s="15">
        <v>35.1</v>
      </c>
      <c r="K97" s="55">
        <f>H97*36199</f>
        <v>1270584.9000000001</v>
      </c>
      <c r="L97" s="60">
        <f t="shared" ref="L97" si="75">K97*0.96</f>
        <v>1219761.5040000002</v>
      </c>
      <c r="M97" s="60">
        <f t="shared" si="67"/>
        <v>50823.396000000008</v>
      </c>
      <c r="N97" s="15"/>
      <c r="O97" s="40" t="e">
        <f>#REF!*35375</f>
        <v>#REF!</v>
      </c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</row>
    <row r="98" spans="1:56" s="27" customFormat="1" ht="15" customHeight="1" x14ac:dyDescent="0.25">
      <c r="A98" s="7"/>
      <c r="B98" s="23">
        <v>23</v>
      </c>
      <c r="C98" s="24" t="s">
        <v>35</v>
      </c>
      <c r="D98" s="28">
        <v>1</v>
      </c>
      <c r="E98" s="25">
        <v>1</v>
      </c>
      <c r="F98" s="25">
        <v>0</v>
      </c>
      <c r="G98" s="25">
        <v>1</v>
      </c>
      <c r="H98" s="25">
        <v>30.9</v>
      </c>
      <c r="I98" s="25">
        <v>0</v>
      </c>
      <c r="J98" s="25">
        <v>30.9</v>
      </c>
      <c r="K98" s="56">
        <f>K99</f>
        <v>1118549.0999999999</v>
      </c>
      <c r="L98" s="56">
        <f t="shared" ref="L98:M98" si="76">L99</f>
        <v>1073807.1359999999</v>
      </c>
      <c r="M98" s="56">
        <f t="shared" si="76"/>
        <v>44741.963999999993</v>
      </c>
      <c r="N98" s="26"/>
      <c r="O98" s="39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</row>
    <row r="99" spans="1:56" ht="15" customHeight="1" x14ac:dyDescent="0.25">
      <c r="B99" s="11"/>
      <c r="C99" s="12" t="s">
        <v>72</v>
      </c>
      <c r="D99" s="13">
        <v>1</v>
      </c>
      <c r="E99" s="13">
        <v>1</v>
      </c>
      <c r="F99" s="13"/>
      <c r="G99" s="13">
        <v>1</v>
      </c>
      <c r="H99" s="50">
        <f>I99+J99</f>
        <v>30.9</v>
      </c>
      <c r="I99" s="13"/>
      <c r="J99" s="13">
        <v>30.9</v>
      </c>
      <c r="K99" s="55">
        <f>H99*36199</f>
        <v>1118549.0999999999</v>
      </c>
      <c r="L99" s="60">
        <f t="shared" ref="L99" si="77">K99*0.96</f>
        <v>1073807.1359999999</v>
      </c>
      <c r="M99" s="60">
        <f t="shared" si="67"/>
        <v>44741.963999999993</v>
      </c>
      <c r="N99" s="14"/>
      <c r="O99" s="40" t="e">
        <f>#REF!*35375</f>
        <v>#REF!</v>
      </c>
    </row>
    <row r="100" spans="1:56" ht="15" x14ac:dyDescent="0.25">
      <c r="B100" s="23">
        <v>24</v>
      </c>
      <c r="C100" s="24" t="s">
        <v>38</v>
      </c>
      <c r="D100" s="28">
        <v>7</v>
      </c>
      <c r="E100" s="25">
        <v>3</v>
      </c>
      <c r="F100" s="25">
        <v>2</v>
      </c>
      <c r="G100" s="25">
        <v>1</v>
      </c>
      <c r="H100" s="49">
        <f>H101+H102+H103</f>
        <v>90.9</v>
      </c>
      <c r="I100" s="49">
        <v>72</v>
      </c>
      <c r="J100" s="25">
        <v>18.899999999999999</v>
      </c>
      <c r="K100" s="56">
        <f>K101+K102+K103</f>
        <v>3290489.0999999996</v>
      </c>
      <c r="L100" s="56">
        <f t="shared" ref="L100:M100" si="78">L101+L102+L103</f>
        <v>3158869.5359999998</v>
      </c>
      <c r="M100" s="56">
        <f t="shared" si="78"/>
        <v>131619.56400000001</v>
      </c>
      <c r="N100" s="26"/>
      <c r="O100" s="39"/>
    </row>
    <row r="101" spans="1:56" ht="15" x14ac:dyDescent="0.25">
      <c r="B101" s="11"/>
      <c r="C101" s="12" t="s">
        <v>92</v>
      </c>
      <c r="D101" s="13">
        <v>1</v>
      </c>
      <c r="E101" s="13">
        <v>1</v>
      </c>
      <c r="F101" s="13">
        <v>1</v>
      </c>
      <c r="G101" s="13"/>
      <c r="H101" s="50">
        <f>I101+J101</f>
        <v>34.200000000000003</v>
      </c>
      <c r="I101" s="13">
        <v>34.200000000000003</v>
      </c>
      <c r="J101" s="13"/>
      <c r="K101" s="55">
        <f>H101*36199</f>
        <v>1238005.8</v>
      </c>
      <c r="L101" s="60">
        <f t="shared" ref="L101:L103" si="79">K101*0.96</f>
        <v>1188485.568</v>
      </c>
      <c r="M101" s="60">
        <f t="shared" si="67"/>
        <v>49520.232000000004</v>
      </c>
      <c r="N101" s="14"/>
      <c r="O101" s="40" t="e">
        <f>#REF!*35375</f>
        <v>#REF!</v>
      </c>
    </row>
    <row r="102" spans="1:56" s="27" customFormat="1" ht="15" x14ac:dyDescent="0.25">
      <c r="A102" s="7"/>
      <c r="B102" s="11"/>
      <c r="C102" s="16" t="s">
        <v>93</v>
      </c>
      <c r="D102" s="17">
        <v>2</v>
      </c>
      <c r="E102" s="17">
        <v>1</v>
      </c>
      <c r="F102" s="17"/>
      <c r="G102" s="17">
        <v>1</v>
      </c>
      <c r="H102" s="50">
        <f>I102+J102</f>
        <v>18.899999999999999</v>
      </c>
      <c r="I102" s="17"/>
      <c r="J102" s="17">
        <v>18.899999999999999</v>
      </c>
      <c r="K102" s="55">
        <f>H102*36199</f>
        <v>684161.1</v>
      </c>
      <c r="L102" s="60">
        <f t="shared" si="79"/>
        <v>656794.65599999996</v>
      </c>
      <c r="M102" s="60">
        <f t="shared" si="67"/>
        <v>27366.444</v>
      </c>
      <c r="N102" s="14"/>
      <c r="O102" s="40" t="e">
        <f>#REF!*35375</f>
        <v>#REF!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</row>
    <row r="103" spans="1:56" ht="15" x14ac:dyDescent="0.25">
      <c r="B103" s="11"/>
      <c r="C103" s="12" t="s">
        <v>111</v>
      </c>
      <c r="D103" s="13">
        <v>4</v>
      </c>
      <c r="E103" s="13">
        <v>1</v>
      </c>
      <c r="F103" s="13">
        <v>1</v>
      </c>
      <c r="G103" s="13"/>
      <c r="H103" s="50">
        <f>I103+J103</f>
        <v>37.799999999999997</v>
      </c>
      <c r="I103" s="13">
        <v>37.799999999999997</v>
      </c>
      <c r="J103" s="13"/>
      <c r="K103" s="55">
        <f>H103*36199</f>
        <v>1368322.2</v>
      </c>
      <c r="L103" s="60">
        <f t="shared" si="79"/>
        <v>1313589.3119999999</v>
      </c>
      <c r="M103" s="60">
        <f t="shared" si="67"/>
        <v>54732.887999999999</v>
      </c>
      <c r="N103" s="14"/>
      <c r="O103" s="40" t="e">
        <f>#REF!*35375</f>
        <v>#REF!</v>
      </c>
    </row>
    <row r="104" spans="1:56" ht="15" x14ac:dyDescent="0.25">
      <c r="B104" s="23">
        <v>25</v>
      </c>
      <c r="C104" s="24" t="s">
        <v>40</v>
      </c>
      <c r="D104" s="28">
        <f>D105+D106+D107+D108+D109+D110+D111+D112+D113+D114+D115+D116</f>
        <v>36</v>
      </c>
      <c r="E104" s="25">
        <v>12</v>
      </c>
      <c r="F104" s="25">
        <v>10</v>
      </c>
      <c r="G104" s="25">
        <v>2</v>
      </c>
      <c r="H104" s="49">
        <f>H105+H106+H107+H108+H109+H110+H111+H112+H113+H114+H115+H116</f>
        <v>724</v>
      </c>
      <c r="I104" s="49">
        <f>I105+I106+I107+I109+I110+I111+I112+I114+I115+I116</f>
        <v>586.30000000000007</v>
      </c>
      <c r="J104" s="25">
        <f>J108+J113</f>
        <v>137.69999999999999</v>
      </c>
      <c r="K104" s="56">
        <f>K105+K106+K107+K108+K109+K110+K111+K112+K113+K114+K115+K116</f>
        <v>26208076</v>
      </c>
      <c r="L104" s="56">
        <f t="shared" ref="L104:M104" si="80">L105+L106+L107+L108+L109+L110+L111+L112+L113+L114+L115+L116</f>
        <v>25159752.959999997</v>
      </c>
      <c r="M104" s="56">
        <f t="shared" si="80"/>
        <v>1048323.04</v>
      </c>
      <c r="N104" s="26"/>
      <c r="O104" s="39"/>
    </row>
    <row r="105" spans="1:56" ht="15" x14ac:dyDescent="0.25">
      <c r="B105" s="11"/>
      <c r="C105" s="12" t="s">
        <v>99</v>
      </c>
      <c r="D105" s="17">
        <v>4</v>
      </c>
      <c r="E105" s="17">
        <v>1</v>
      </c>
      <c r="F105" s="17">
        <v>1</v>
      </c>
      <c r="G105" s="17"/>
      <c r="H105" s="50">
        <f t="shared" ref="H105:H116" si="81">I105+J105</f>
        <v>69.400000000000006</v>
      </c>
      <c r="I105" s="17">
        <v>69.400000000000006</v>
      </c>
      <c r="J105" s="17"/>
      <c r="K105" s="55">
        <f t="shared" ref="K105:K116" si="82">H105*36199</f>
        <v>2512210.6</v>
      </c>
      <c r="L105" s="60">
        <f t="shared" ref="L105:L116" si="83">K105*0.96</f>
        <v>2411722.176</v>
      </c>
      <c r="M105" s="60">
        <f t="shared" si="67"/>
        <v>100488.424</v>
      </c>
      <c r="N105" s="18"/>
      <c r="O105" s="40" t="e">
        <f>#REF!*35375</f>
        <v>#REF!</v>
      </c>
      <c r="Q105" s="53"/>
    </row>
    <row r="106" spans="1:56" ht="15" x14ac:dyDescent="0.25">
      <c r="B106" s="11"/>
      <c r="C106" s="12" t="s">
        <v>100</v>
      </c>
      <c r="D106" s="17">
        <v>1</v>
      </c>
      <c r="E106" s="17">
        <v>1</v>
      </c>
      <c r="F106" s="17">
        <v>1</v>
      </c>
      <c r="G106" s="17"/>
      <c r="H106" s="50">
        <f t="shared" si="81"/>
        <v>64.7</v>
      </c>
      <c r="I106" s="17">
        <v>64.7</v>
      </c>
      <c r="J106" s="17"/>
      <c r="K106" s="55">
        <f t="shared" si="82"/>
        <v>2342075.3000000003</v>
      </c>
      <c r="L106" s="60">
        <f t="shared" si="83"/>
        <v>2248392.2880000002</v>
      </c>
      <c r="M106" s="60">
        <f t="shared" si="67"/>
        <v>93683.012000000017</v>
      </c>
      <c r="N106" s="18"/>
      <c r="O106" s="40" t="e">
        <f>#REF!*35375</f>
        <v>#REF!</v>
      </c>
    </row>
    <row r="107" spans="1:56" ht="15" x14ac:dyDescent="0.25">
      <c r="B107" s="11"/>
      <c r="C107" s="12" t="s">
        <v>101</v>
      </c>
      <c r="D107" s="17">
        <v>1</v>
      </c>
      <c r="E107" s="17">
        <v>1</v>
      </c>
      <c r="F107" s="17">
        <v>1</v>
      </c>
      <c r="G107" s="17"/>
      <c r="H107" s="50">
        <f t="shared" si="81"/>
        <v>46.6</v>
      </c>
      <c r="I107" s="17">
        <v>46.6</v>
      </c>
      <c r="J107" s="17"/>
      <c r="K107" s="55">
        <f t="shared" si="82"/>
        <v>1686873.4000000001</v>
      </c>
      <c r="L107" s="60">
        <f t="shared" si="83"/>
        <v>1619398.4640000002</v>
      </c>
      <c r="M107" s="60">
        <f t="shared" si="67"/>
        <v>67474.936000000002</v>
      </c>
      <c r="N107" s="18"/>
      <c r="O107" s="40" t="e">
        <f>#REF!*35375</f>
        <v>#REF!</v>
      </c>
    </row>
    <row r="108" spans="1:56" ht="15" x14ac:dyDescent="0.25">
      <c r="B108" s="11"/>
      <c r="C108" s="12" t="s">
        <v>102</v>
      </c>
      <c r="D108" s="17">
        <v>3</v>
      </c>
      <c r="E108" s="17">
        <v>1</v>
      </c>
      <c r="F108" s="17"/>
      <c r="G108" s="17">
        <v>1</v>
      </c>
      <c r="H108" s="50">
        <f t="shared" si="81"/>
        <v>69.400000000000006</v>
      </c>
      <c r="I108" s="17"/>
      <c r="J108" s="17">
        <v>69.400000000000006</v>
      </c>
      <c r="K108" s="55">
        <f t="shared" si="82"/>
        <v>2512210.6</v>
      </c>
      <c r="L108" s="60">
        <f t="shared" si="83"/>
        <v>2411722.176</v>
      </c>
      <c r="M108" s="60">
        <f t="shared" si="67"/>
        <v>100488.424</v>
      </c>
      <c r="N108" s="18"/>
      <c r="O108" s="40" t="e">
        <f>#REF!*35375</f>
        <v>#REF!</v>
      </c>
    </row>
    <row r="109" spans="1:56" ht="15" x14ac:dyDescent="0.25">
      <c r="B109" s="11"/>
      <c r="C109" s="12" t="s">
        <v>103</v>
      </c>
      <c r="D109" s="17">
        <v>1</v>
      </c>
      <c r="E109" s="17">
        <v>1</v>
      </c>
      <c r="F109" s="17">
        <v>1</v>
      </c>
      <c r="G109" s="17"/>
      <c r="H109" s="50">
        <f t="shared" si="81"/>
        <v>64.3</v>
      </c>
      <c r="I109" s="17">
        <v>64.3</v>
      </c>
      <c r="J109" s="17"/>
      <c r="K109" s="55">
        <f t="shared" si="82"/>
        <v>2327595.6999999997</v>
      </c>
      <c r="L109" s="60">
        <f t="shared" si="83"/>
        <v>2234491.8719999995</v>
      </c>
      <c r="M109" s="60">
        <f t="shared" si="67"/>
        <v>93103.827999999994</v>
      </c>
      <c r="N109" s="18"/>
      <c r="O109" s="40" t="e">
        <f>#REF!*35375</f>
        <v>#REF!</v>
      </c>
    </row>
    <row r="110" spans="1:56" s="27" customFormat="1" ht="15" x14ac:dyDescent="0.25">
      <c r="A110" s="7"/>
      <c r="B110" s="11"/>
      <c r="C110" s="12" t="s">
        <v>104</v>
      </c>
      <c r="D110" s="17">
        <v>4</v>
      </c>
      <c r="E110" s="17">
        <v>1</v>
      </c>
      <c r="F110" s="17">
        <v>1</v>
      </c>
      <c r="G110" s="17"/>
      <c r="H110" s="50">
        <f t="shared" si="81"/>
        <v>47.1</v>
      </c>
      <c r="I110" s="17">
        <v>47.1</v>
      </c>
      <c r="J110" s="17"/>
      <c r="K110" s="55">
        <f t="shared" si="82"/>
        <v>1704972.9000000001</v>
      </c>
      <c r="L110" s="60">
        <f t="shared" si="83"/>
        <v>1636773.9840000002</v>
      </c>
      <c r="M110" s="60">
        <f t="shared" si="67"/>
        <v>68198.916000000012</v>
      </c>
      <c r="N110" s="18"/>
      <c r="O110" s="40" t="e">
        <f>#REF!*35375</f>
        <v>#REF!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spans="1:56" s="7" customFormat="1" ht="15" x14ac:dyDescent="0.25">
      <c r="B111" s="11"/>
      <c r="C111" s="12" t="s">
        <v>105</v>
      </c>
      <c r="D111" s="17">
        <v>4</v>
      </c>
      <c r="E111" s="17">
        <v>1</v>
      </c>
      <c r="F111" s="17">
        <v>1</v>
      </c>
      <c r="G111" s="17"/>
      <c r="H111" s="50">
        <f t="shared" si="81"/>
        <v>47.7</v>
      </c>
      <c r="I111" s="17">
        <v>47.7</v>
      </c>
      <c r="J111" s="17"/>
      <c r="K111" s="55">
        <f t="shared" si="82"/>
        <v>1726692.3</v>
      </c>
      <c r="L111" s="60">
        <f t="shared" si="83"/>
        <v>1657624.608</v>
      </c>
      <c r="M111" s="60">
        <f t="shared" si="67"/>
        <v>69067.69200000001</v>
      </c>
      <c r="N111" s="18"/>
      <c r="O111" s="40" t="e">
        <f>#REF!*35375</f>
        <v>#REF!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7" customFormat="1" ht="15" x14ac:dyDescent="0.25">
      <c r="B112" s="11"/>
      <c r="C112" s="12" t="s">
        <v>106</v>
      </c>
      <c r="D112" s="17">
        <v>7</v>
      </c>
      <c r="E112" s="17">
        <v>1</v>
      </c>
      <c r="F112" s="17">
        <v>1</v>
      </c>
      <c r="G112" s="17"/>
      <c r="H112" s="50">
        <f t="shared" si="81"/>
        <v>65</v>
      </c>
      <c r="I112" s="52">
        <v>65</v>
      </c>
      <c r="J112" s="17"/>
      <c r="K112" s="55">
        <f t="shared" si="82"/>
        <v>2352935</v>
      </c>
      <c r="L112" s="60">
        <f t="shared" si="83"/>
        <v>2258817.6</v>
      </c>
      <c r="M112" s="60">
        <f t="shared" si="67"/>
        <v>94117.400000000009</v>
      </c>
      <c r="N112" s="18"/>
      <c r="O112" s="40" t="e">
        <f>#REF!*35375</f>
        <v>#REF!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1:56" s="7" customFormat="1" ht="15" x14ac:dyDescent="0.25">
      <c r="B113" s="11"/>
      <c r="C113" s="12" t="s">
        <v>107</v>
      </c>
      <c r="D113" s="17">
        <v>5</v>
      </c>
      <c r="E113" s="17">
        <v>1</v>
      </c>
      <c r="F113" s="17"/>
      <c r="G113" s="17">
        <v>1</v>
      </c>
      <c r="H113" s="50">
        <f t="shared" si="81"/>
        <v>68.3</v>
      </c>
      <c r="I113" s="17"/>
      <c r="J113" s="17">
        <v>68.3</v>
      </c>
      <c r="K113" s="55">
        <f t="shared" si="82"/>
        <v>2472391.6999999997</v>
      </c>
      <c r="L113" s="60">
        <f t="shared" si="83"/>
        <v>2373496.0319999997</v>
      </c>
      <c r="M113" s="60">
        <f t="shared" si="67"/>
        <v>98895.667999999991</v>
      </c>
      <c r="N113" s="18"/>
      <c r="O113" s="40" t="e">
        <f>#REF!*35375</f>
        <v>#REF!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spans="1:56" s="7" customFormat="1" ht="15" x14ac:dyDescent="0.25">
      <c r="B114" s="11"/>
      <c r="C114" s="12" t="s">
        <v>108</v>
      </c>
      <c r="D114" s="17">
        <v>2</v>
      </c>
      <c r="E114" s="17">
        <v>1</v>
      </c>
      <c r="F114" s="17">
        <v>1</v>
      </c>
      <c r="G114" s="17"/>
      <c r="H114" s="50">
        <f t="shared" si="81"/>
        <v>47.9</v>
      </c>
      <c r="I114" s="17">
        <v>47.9</v>
      </c>
      <c r="J114" s="17"/>
      <c r="K114" s="55">
        <f t="shared" si="82"/>
        <v>1733932.0999999999</v>
      </c>
      <c r="L114" s="60">
        <f t="shared" si="83"/>
        <v>1664574.8159999999</v>
      </c>
      <c r="M114" s="60">
        <f t="shared" si="67"/>
        <v>69357.284</v>
      </c>
      <c r="N114" s="18"/>
      <c r="O114" s="40" t="e">
        <f>#REF!*35375</f>
        <v>#REF!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</row>
    <row r="115" spans="1:56" s="7" customFormat="1" ht="15" x14ac:dyDescent="0.25">
      <c r="B115" s="11"/>
      <c r="C115" s="12" t="s">
        <v>109</v>
      </c>
      <c r="D115" s="17">
        <v>3</v>
      </c>
      <c r="E115" s="17">
        <v>1</v>
      </c>
      <c r="F115" s="17">
        <v>1</v>
      </c>
      <c r="G115" s="17"/>
      <c r="H115" s="50">
        <f t="shared" si="81"/>
        <v>65</v>
      </c>
      <c r="I115" s="52">
        <v>65</v>
      </c>
      <c r="J115" s="17"/>
      <c r="K115" s="55">
        <f t="shared" si="82"/>
        <v>2352935</v>
      </c>
      <c r="L115" s="60">
        <f t="shared" si="83"/>
        <v>2258817.6</v>
      </c>
      <c r="M115" s="60">
        <f t="shared" si="67"/>
        <v>94117.400000000009</v>
      </c>
      <c r="N115" s="18"/>
      <c r="O115" s="40" t="e">
        <f>#REF!*35375</f>
        <v>#REF!</v>
      </c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</row>
    <row r="116" spans="1:56" s="7" customFormat="1" ht="15" x14ac:dyDescent="0.25">
      <c r="B116" s="11"/>
      <c r="C116" s="12" t="s">
        <v>110</v>
      </c>
      <c r="D116" s="17">
        <v>1</v>
      </c>
      <c r="E116" s="17">
        <v>1</v>
      </c>
      <c r="F116" s="17">
        <v>1</v>
      </c>
      <c r="G116" s="17"/>
      <c r="H116" s="50">
        <f t="shared" si="81"/>
        <v>68.599999999999994</v>
      </c>
      <c r="I116" s="17">
        <v>68.599999999999994</v>
      </c>
      <c r="J116" s="17"/>
      <c r="K116" s="55">
        <f t="shared" si="82"/>
        <v>2483251.4</v>
      </c>
      <c r="L116" s="60">
        <f t="shared" si="83"/>
        <v>2383921.344</v>
      </c>
      <c r="M116" s="60">
        <f t="shared" si="67"/>
        <v>99330.055999999997</v>
      </c>
      <c r="N116" s="18"/>
      <c r="O116" s="40" t="e">
        <f>#REF!*35375</f>
        <v>#REF!</v>
      </c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</row>
    <row r="117" spans="1:56" s="7" customFormat="1" ht="15.75" x14ac:dyDescent="0.25">
      <c r="B117" s="11"/>
      <c r="C117" s="35" t="s">
        <v>126</v>
      </c>
      <c r="D117" s="54">
        <f t="shared" ref="D117:M117" si="84">D39+D41+D44+D46+D49+D51+D54+D57+D59+D62+D64+D67+D70+D75+D78+F122+D80+D82+D85+D87+D90+D93+D96+D98+D100+D104</f>
        <v>106</v>
      </c>
      <c r="E117" s="54">
        <f t="shared" si="84"/>
        <v>53</v>
      </c>
      <c r="F117" s="54">
        <f t="shared" si="84"/>
        <v>12</v>
      </c>
      <c r="G117" s="54">
        <f t="shared" si="84"/>
        <v>41</v>
      </c>
      <c r="H117" s="54">
        <f t="shared" si="84"/>
        <v>2332.6999999999998</v>
      </c>
      <c r="I117" s="54">
        <f t="shared" si="84"/>
        <v>658.30000000000007</v>
      </c>
      <c r="J117" s="54">
        <f t="shared" si="84"/>
        <v>1674.3999999999999</v>
      </c>
      <c r="K117" s="62">
        <f t="shared" si="84"/>
        <v>84441407.299999997</v>
      </c>
      <c r="L117" s="62">
        <f t="shared" si="84"/>
        <v>81063751.007999986</v>
      </c>
      <c r="M117" s="62">
        <f t="shared" si="84"/>
        <v>3377656.2920000004</v>
      </c>
      <c r="N117" s="36"/>
      <c r="O117" s="43" t="e">
        <f>SUM(O81:O116)</f>
        <v>#REF!</v>
      </c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</row>
    <row r="118" spans="1:56" s="27" customFormat="1" ht="15.75" x14ac:dyDescent="0.25">
      <c r="A118" s="7"/>
      <c r="B118" s="16"/>
      <c r="C118" s="63" t="s">
        <v>113</v>
      </c>
      <c r="D118" s="54">
        <f t="shared" ref="D118:M118" si="85">D37+D117</f>
        <v>145</v>
      </c>
      <c r="E118" s="54">
        <f t="shared" si="85"/>
        <v>74</v>
      </c>
      <c r="F118" s="54">
        <f t="shared" si="85"/>
        <v>23</v>
      </c>
      <c r="G118" s="54">
        <f t="shared" si="85"/>
        <v>51</v>
      </c>
      <c r="H118" s="54">
        <f t="shared" si="85"/>
        <v>3134.1</v>
      </c>
      <c r="I118" s="54">
        <f t="shared" si="85"/>
        <v>1018.7</v>
      </c>
      <c r="J118" s="54">
        <f t="shared" si="85"/>
        <v>2115.3999999999996</v>
      </c>
      <c r="K118" s="57">
        <f t="shared" si="85"/>
        <v>112790932.3</v>
      </c>
      <c r="L118" s="57">
        <f t="shared" si="85"/>
        <v>108279295.00799999</v>
      </c>
      <c r="M118" s="57">
        <f t="shared" si="85"/>
        <v>4511637.2920000004</v>
      </c>
      <c r="N118" s="19"/>
      <c r="O118" s="40" t="e">
        <f>#REF!*35375</f>
        <v>#REF!</v>
      </c>
      <c r="P118" s="3"/>
      <c r="Q118" s="59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</row>
    <row r="119" spans="1:56" s="7" customFormat="1" x14ac:dyDescent="0.2">
      <c r="P119" s="3"/>
      <c r="Q119" s="3"/>
      <c r="R119" s="3"/>
      <c r="S119" s="3"/>
      <c r="T119" s="89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</row>
    <row r="120" spans="1:56" s="7" customFormat="1" ht="15.75" x14ac:dyDescent="0.25">
      <c r="L120" s="44"/>
      <c r="M120" s="45"/>
      <c r="N120" s="46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</row>
    <row r="121" spans="1:56" s="7" customFormat="1" x14ac:dyDescent="0.2"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</row>
    <row r="122" spans="1:56" s="7" customFormat="1" x14ac:dyDescent="0.2"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</row>
    <row r="123" spans="1:56" s="7" customFormat="1" x14ac:dyDescent="0.2"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</row>
    <row r="124" spans="1:56" s="7" customFormat="1" ht="153.75" customHeight="1" x14ac:dyDescent="0.2"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</row>
    <row r="125" spans="1:56" s="7" customFormat="1" x14ac:dyDescent="0.2"/>
    <row r="126" spans="1:56" s="7" customFormat="1" x14ac:dyDescent="0.2"/>
    <row r="127" spans="1:56" s="7" customFormat="1" x14ac:dyDescent="0.2"/>
    <row r="128" spans="1:56" s="7" customFormat="1" x14ac:dyDescent="0.2"/>
    <row r="129" spans="2:14" s="7" customFormat="1" x14ac:dyDescent="0.2"/>
    <row r="130" spans="2:14" s="7" customFormat="1" x14ac:dyDescent="0.2"/>
    <row r="131" spans="2:14" s="7" customFormat="1" x14ac:dyDescent="0.2"/>
    <row r="132" spans="2:14" s="7" customFormat="1" x14ac:dyDescent="0.2"/>
    <row r="133" spans="2:14" s="7" customFormat="1" x14ac:dyDescent="0.2"/>
    <row r="134" spans="2:14" s="7" customFormat="1" x14ac:dyDescent="0.2"/>
    <row r="135" spans="2:14" s="7" customFormat="1" x14ac:dyDescent="0.2"/>
    <row r="136" spans="2:14" s="7" customFormat="1" x14ac:dyDescent="0.2"/>
    <row r="137" spans="2:14" s="7" customFormat="1" x14ac:dyDescent="0.2"/>
    <row r="138" spans="2:14" s="7" customFormat="1" x14ac:dyDescent="0.2"/>
    <row r="139" spans="2:14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2:14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2:14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2:14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4" x14ac:dyDescent="0.2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5" x14ac:dyDescent="0.2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5" x14ac:dyDescent="0.2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5" x14ac:dyDescent="0.2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5" x14ac:dyDescent="0.2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5" x14ac:dyDescent="0.2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5" x14ac:dyDescent="0.2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5" x14ac:dyDescent="0.2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4" spans="1:15" s="1" customFormat="1" x14ac:dyDescent="0.2">
      <c r="A154" s="67"/>
      <c r="B154" s="2"/>
      <c r="C154" s="2"/>
      <c r="N154" s="5"/>
      <c r="O154" s="3"/>
    </row>
    <row r="158" spans="1:15" s="1" customFormat="1" ht="18.75" x14ac:dyDescent="0.3">
      <c r="A158" s="67"/>
      <c r="B158" s="20"/>
      <c r="C158" s="68"/>
      <c r="D158" s="69"/>
      <c r="K158" s="21"/>
      <c r="N158" s="5"/>
      <c r="O158" s="3"/>
    </row>
  </sheetData>
  <mergeCells count="19">
    <mergeCell ref="L2:N2"/>
    <mergeCell ref="L1:N1"/>
    <mergeCell ref="B4:N4"/>
    <mergeCell ref="B5:N5"/>
    <mergeCell ref="C158:D158"/>
    <mergeCell ref="E7:E8"/>
    <mergeCell ref="F7:G7"/>
    <mergeCell ref="B38:O38"/>
    <mergeCell ref="B11:O11"/>
    <mergeCell ref="L7:N7"/>
    <mergeCell ref="B6:B9"/>
    <mergeCell ref="C6:C9"/>
    <mergeCell ref="D6:D8"/>
    <mergeCell ref="E6:G6"/>
    <mergeCell ref="H6:J6"/>
    <mergeCell ref="K6:N6"/>
    <mergeCell ref="K7:K8"/>
    <mergeCell ref="H7:H8"/>
    <mergeCell ref="I7:J7"/>
  </mergeCells>
  <printOptions horizontalCentered="1"/>
  <pageMargins left="1.4285714285714285E-2" right="0.6692913385826772" top="9.7619047619047619E-2" bottom="0.74803149606299213" header="0.31496062992125984" footer="0.31496062992125984"/>
  <pageSetup paperSize="9" scale="22" firstPageNumber="1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разбивка  по этапам</vt:lpstr>
      <vt:lpstr>Лист3</vt:lpstr>
      <vt:lpstr>'разбивка  по этапам'!Заголовки_для_печати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Bukhmichev.MA</dc:creator>
  <cp:lastModifiedBy>k23-5</cp:lastModifiedBy>
  <cp:lastPrinted>2021-04-26T09:06:21Z</cp:lastPrinted>
  <dcterms:created xsi:type="dcterms:W3CDTF">2015-12-27T12:58:22Z</dcterms:created>
  <dcterms:modified xsi:type="dcterms:W3CDTF">2021-04-26T09:06:26Z</dcterms:modified>
</cp:coreProperties>
</file>